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mh\Downloads\"/>
    </mc:Choice>
  </mc:AlternateContent>
  <xr:revisionPtr revIDLastSave="0" documentId="13_ncr:1_{30187580-9482-4D4D-BCC1-9F6A21E025F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usbildung Umschulung" sheetId="6" r:id="rId1"/>
    <sheet name="Auswertungen" sheetId="7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6" l="1" a="1"/>
  <c r="M13" i="6" s="1"/>
  <c r="M14" i="6" a="1"/>
  <c r="M14" i="6"/>
  <c r="M15" i="6" a="1"/>
  <c r="M15" i="6" s="1"/>
  <c r="M16" i="6" a="1"/>
  <c r="M16" i="6" s="1"/>
  <c r="M17" i="6" a="1"/>
  <c r="M17" i="6"/>
  <c r="M18" i="6" a="1"/>
  <c r="M18" i="6" s="1"/>
  <c r="M19" i="6" a="1"/>
  <c r="M19" i="6"/>
  <c r="M20" i="6" a="1"/>
  <c r="M20" i="6"/>
  <c r="M21" i="6" a="1"/>
  <c r="M21" i="6"/>
  <c r="M22" i="6" a="1"/>
  <c r="M22" i="6"/>
  <c r="M23" i="6" a="1"/>
  <c r="M23" i="6"/>
  <c r="M24" i="6" a="1"/>
  <c r="M24" i="6"/>
  <c r="M25" i="6" a="1"/>
  <c r="M25" i="6" s="1"/>
  <c r="M26" i="6" a="1"/>
  <c r="M26" i="6" s="1"/>
  <c r="M27" i="6" a="1"/>
  <c r="M27" i="6" s="1"/>
  <c r="M28" i="6" a="1"/>
  <c r="M28" i="6"/>
  <c r="M29" i="6" a="1"/>
  <c r="M29" i="6" s="1"/>
  <c r="M30" i="6" a="1"/>
  <c r="M30" i="6"/>
  <c r="M31" i="6" a="1"/>
  <c r="M31" i="6"/>
  <c r="M32" i="6" a="1"/>
  <c r="M32" i="6"/>
  <c r="M33" i="6" a="1"/>
  <c r="M33" i="6"/>
  <c r="M34" i="6" a="1"/>
  <c r="M34" i="6"/>
  <c r="M35" i="6" a="1"/>
  <c r="M35" i="6" s="1"/>
  <c r="M36" i="6" a="1"/>
  <c r="M36" i="6"/>
  <c r="M37" i="6" a="1"/>
  <c r="M37" i="6" s="1"/>
  <c r="M38" i="6" a="1"/>
  <c r="M38" i="6" s="1"/>
  <c r="M39" i="6" a="1"/>
  <c r="M39" i="6" s="1"/>
  <c r="M40" i="6" a="1"/>
  <c r="M40" i="6" s="1"/>
  <c r="M41" i="6" a="1"/>
  <c r="M41" i="6" s="1"/>
  <c r="M42" i="6" a="1"/>
  <c r="M42" i="6" s="1"/>
  <c r="M43" i="6" a="1"/>
  <c r="M43" i="6"/>
  <c r="M44" i="6" a="1"/>
  <c r="M44" i="6" s="1"/>
  <c r="M45" i="6" a="1"/>
  <c r="M45" i="6"/>
  <c r="M46" i="6" a="1"/>
  <c r="M46" i="6" s="1"/>
  <c r="M47" i="6" a="1"/>
  <c r="M47" i="6" s="1"/>
  <c r="M48" i="6" a="1"/>
  <c r="M48" i="6" s="1"/>
  <c r="M49" i="6" a="1"/>
  <c r="M49" i="6" s="1"/>
  <c r="M50" i="6" a="1"/>
  <c r="M50" i="6"/>
  <c r="M51" i="6" a="1"/>
  <c r="M51" i="6" s="1"/>
  <c r="M52" i="6" a="1"/>
  <c r="M52" i="6"/>
  <c r="M53" i="6" a="1"/>
  <c r="M53" i="6" s="1"/>
  <c r="M54" i="6" a="1"/>
  <c r="M54" i="6" s="1"/>
  <c r="M55" i="6" a="1"/>
  <c r="M55" i="6" s="1"/>
  <c r="M56" i="6" a="1"/>
  <c r="M56" i="6" s="1"/>
  <c r="M57" i="6" a="1"/>
  <c r="M57" i="6" s="1"/>
  <c r="M58" i="6" a="1"/>
  <c r="M58" i="6" s="1"/>
  <c r="M59" i="6" a="1"/>
  <c r="M59" i="6" s="1"/>
  <c r="M60" i="6" a="1"/>
  <c r="M60" i="6" s="1"/>
  <c r="M61" i="6" a="1"/>
  <c r="M61" i="6"/>
  <c r="M62" i="6" a="1"/>
  <c r="M62" i="6" s="1"/>
  <c r="M63" i="6" a="1"/>
  <c r="M63" i="6"/>
  <c r="M64" i="6" a="1"/>
  <c r="M64" i="6"/>
  <c r="M65" i="6" a="1"/>
  <c r="M65" i="6"/>
  <c r="M66" i="6" a="1"/>
  <c r="M66" i="6"/>
  <c r="M67" i="6" a="1"/>
  <c r="M67" i="6"/>
  <c r="M68" i="6" a="1"/>
  <c r="M68" i="6" s="1"/>
  <c r="M69" i="6" a="1"/>
  <c r="M69" i="6" s="1"/>
  <c r="M70" i="6" a="1"/>
  <c r="M70" i="6" s="1"/>
  <c r="M71" i="6" a="1"/>
  <c r="M71" i="6" s="1"/>
  <c r="M72" i="6" a="1"/>
  <c r="M72" i="6"/>
  <c r="M73" i="6" a="1"/>
  <c r="M73" i="6" s="1"/>
  <c r="M74" i="6" a="1"/>
  <c r="M74" i="6" s="1"/>
  <c r="M75" i="6" a="1"/>
  <c r="M75" i="6"/>
  <c r="M76" i="6" a="1"/>
  <c r="M76" i="6"/>
  <c r="M77" i="6" a="1"/>
  <c r="M77" i="6"/>
  <c r="M78" i="6" a="1"/>
  <c r="M78" i="6"/>
  <c r="M79" i="6" a="1"/>
  <c r="M79" i="6" s="1"/>
  <c r="M80" i="6" a="1"/>
  <c r="M80" i="6" s="1"/>
  <c r="M81" i="6" a="1"/>
  <c r="M81" i="6" s="1"/>
  <c r="M82" i="6" a="1"/>
  <c r="M82" i="6" s="1"/>
  <c r="M83" i="6" a="1"/>
  <c r="M83" i="6" s="1"/>
  <c r="M84" i="6" a="1"/>
  <c r="M84" i="6" s="1"/>
  <c r="M85" i="6" a="1"/>
  <c r="M85" i="6" s="1"/>
  <c r="M86" i="6" a="1"/>
  <c r="M86" i="6" s="1"/>
  <c r="M87" i="6" a="1"/>
  <c r="M87" i="6" s="1"/>
  <c r="M88" i="6" a="1"/>
  <c r="M88" i="6"/>
  <c r="M89" i="6" a="1"/>
  <c r="M89" i="6" s="1"/>
  <c r="M90" i="6" a="1"/>
  <c r="M90" i="6" s="1"/>
  <c r="M91" i="6" a="1"/>
  <c r="M91" i="6" s="1"/>
  <c r="M92" i="6" a="1"/>
  <c r="M92" i="6" s="1"/>
  <c r="M93" i="6" a="1"/>
  <c r="M93" i="6" s="1"/>
  <c r="M94" i="6" a="1"/>
  <c r="M94" i="6"/>
  <c r="M95" i="6" a="1"/>
  <c r="M95" i="6" s="1"/>
  <c r="M96" i="6" a="1"/>
  <c r="M96" i="6" s="1"/>
  <c r="M97" i="6" a="1"/>
  <c r="M97" i="6" s="1"/>
  <c r="M98" i="6" a="1"/>
  <c r="M98" i="6"/>
  <c r="M99" i="6" a="1"/>
  <c r="M99" i="6"/>
  <c r="M100" i="6" a="1"/>
  <c r="M100" i="6"/>
  <c r="M101" i="6" a="1"/>
  <c r="M101" i="6" s="1"/>
  <c r="M102" i="6" a="1"/>
  <c r="M102" i="6" s="1"/>
  <c r="M103" i="6" a="1"/>
  <c r="M103" i="6" s="1"/>
  <c r="M104" i="6" a="1"/>
  <c r="M104" i="6" s="1"/>
  <c r="M105" i="6" a="1"/>
  <c r="M105" i="6" s="1"/>
  <c r="M106" i="6" a="1"/>
  <c r="M106" i="6" s="1"/>
  <c r="M107" i="6" a="1"/>
  <c r="M107" i="6" s="1"/>
  <c r="M108" i="6" a="1"/>
  <c r="M108" i="6" s="1"/>
  <c r="M109" i="6" a="1"/>
  <c r="M109" i="6" s="1"/>
  <c r="M110" i="6" a="1"/>
  <c r="M110" i="6"/>
  <c r="M111" i="6" a="1"/>
  <c r="M111" i="6"/>
  <c r="M112" i="6" a="1"/>
  <c r="M112" i="6" s="1"/>
  <c r="M113" i="6" a="1"/>
  <c r="M113" i="6" s="1"/>
  <c r="M114" i="6" a="1"/>
  <c r="M114" i="6" s="1"/>
  <c r="M115" i="6" a="1"/>
  <c r="M115" i="6" s="1"/>
  <c r="M116" i="6" a="1"/>
  <c r="M116" i="6" s="1"/>
  <c r="M117" i="6" a="1"/>
  <c r="M117" i="6" s="1"/>
  <c r="M118" i="6" a="1"/>
  <c r="M118" i="6" s="1"/>
  <c r="M119" i="6" a="1"/>
  <c r="M119" i="6"/>
  <c r="M120" i="6" a="1"/>
  <c r="M120" i="6" s="1"/>
  <c r="M121" i="6" a="1"/>
  <c r="M121" i="6"/>
  <c r="M122" i="6" a="1"/>
  <c r="M122" i="6" s="1"/>
  <c r="M123" i="6" a="1"/>
  <c r="M123" i="6" s="1"/>
  <c r="M124" i="6" a="1"/>
  <c r="M124" i="6" s="1"/>
  <c r="M125" i="6" a="1"/>
  <c r="M125" i="6" s="1"/>
  <c r="M126" i="6" a="1"/>
  <c r="M126" i="6" s="1"/>
  <c r="M127" i="6" a="1"/>
  <c r="M127" i="6" s="1"/>
  <c r="M128" i="6" a="1"/>
  <c r="M128" i="6" s="1"/>
  <c r="M129" i="6" a="1"/>
  <c r="M129" i="6" s="1"/>
  <c r="M130" i="6" a="1"/>
  <c r="M130" i="6"/>
  <c r="M131" i="6" a="1"/>
  <c r="M131" i="6"/>
  <c r="M132" i="6" a="1"/>
  <c r="M132" i="6" s="1"/>
  <c r="M133" i="6" a="1"/>
  <c r="M133" i="6"/>
  <c r="M134" i="6" a="1"/>
  <c r="M134" i="6" s="1"/>
  <c r="M135" i="6" a="1"/>
  <c r="M135" i="6" s="1"/>
  <c r="M136" i="6" a="1"/>
  <c r="M136" i="6" s="1"/>
  <c r="M137" i="6" a="1"/>
  <c r="M137" i="6" s="1"/>
  <c r="M138" i="6" a="1"/>
  <c r="M138" i="6"/>
  <c r="M139" i="6" a="1"/>
  <c r="M139" i="6" s="1"/>
  <c r="M140" i="6" a="1"/>
  <c r="M140" i="6" s="1"/>
  <c r="M141" i="6" a="1"/>
  <c r="M141" i="6"/>
  <c r="M142" i="6" a="1"/>
  <c r="M142" i="6"/>
  <c r="M143" i="6" a="1"/>
  <c r="M143" i="6" s="1"/>
  <c r="M144" i="6" a="1"/>
  <c r="M144" i="6"/>
  <c r="M145" i="6" a="1"/>
  <c r="M145" i="6" s="1"/>
  <c r="M146" i="6" a="1"/>
  <c r="M146" i="6" s="1"/>
  <c r="M147" i="6" a="1"/>
  <c r="M147" i="6" s="1"/>
  <c r="M148" i="6" a="1"/>
  <c r="M148" i="6" s="1"/>
  <c r="M149" i="6" a="1"/>
  <c r="M149" i="6"/>
  <c r="M150" i="6" a="1"/>
  <c r="M150" i="6" s="1"/>
  <c r="M151" i="6" a="1"/>
  <c r="M151" i="6"/>
  <c r="M152" i="6" a="1"/>
  <c r="M152" i="6" s="1"/>
  <c r="M153" i="6" a="1"/>
  <c r="M153" i="6"/>
  <c r="M154" i="6" a="1"/>
  <c r="M154" i="6" s="1"/>
  <c r="M155" i="6" a="1"/>
  <c r="M155" i="6"/>
  <c r="M156" i="6" a="1"/>
  <c r="M156" i="6" s="1"/>
  <c r="M157" i="6" a="1"/>
  <c r="M157" i="6" s="1"/>
  <c r="M158" i="6" a="1"/>
  <c r="M158" i="6" s="1"/>
  <c r="M159" i="6" a="1"/>
  <c r="M159" i="6" s="1"/>
  <c r="M160" i="6" a="1"/>
  <c r="M160" i="6" s="1"/>
  <c r="M161" i="6" a="1"/>
  <c r="M161" i="6" s="1"/>
  <c r="M162" i="6" a="1"/>
  <c r="M162" i="6" s="1"/>
  <c r="M163" i="6" a="1"/>
  <c r="M163" i="6" s="1"/>
  <c r="M164" i="6" a="1"/>
  <c r="M164" i="6"/>
  <c r="M165" i="6" a="1"/>
  <c r="M165" i="6"/>
  <c r="M166" i="6" a="1"/>
  <c r="M166" i="6" s="1"/>
  <c r="M167" i="6" a="1"/>
  <c r="M167" i="6" s="1"/>
  <c r="M168" i="6" a="1"/>
  <c r="M168" i="6" s="1"/>
  <c r="M169" i="6" a="1"/>
  <c r="M169" i="6" s="1"/>
  <c r="M170" i="6" a="1"/>
  <c r="M170" i="6" s="1"/>
  <c r="M171" i="6" a="1"/>
  <c r="M171" i="6" s="1"/>
  <c r="M172" i="6" a="1"/>
  <c r="M172" i="6" s="1"/>
  <c r="M173" i="6" a="1"/>
  <c r="M173" i="6" s="1"/>
  <c r="M174" i="6" a="1"/>
  <c r="M174" i="6" s="1"/>
  <c r="M175" i="6" a="1"/>
  <c r="M175" i="6"/>
  <c r="M176" i="6" a="1"/>
  <c r="M176" i="6"/>
  <c r="M177" i="6" a="1"/>
  <c r="M177" i="6" s="1"/>
  <c r="M178" i="6" a="1"/>
  <c r="M178" i="6" s="1"/>
  <c r="M179" i="6" a="1"/>
  <c r="M179" i="6" s="1"/>
  <c r="M180" i="6" a="1"/>
  <c r="M180" i="6" s="1"/>
  <c r="M181" i="6" a="1"/>
  <c r="M181" i="6" s="1"/>
  <c r="M182" i="6" a="1"/>
  <c r="M182" i="6"/>
  <c r="M183" i="6" a="1"/>
  <c r="M183" i="6" s="1"/>
  <c r="M184" i="6" a="1"/>
  <c r="M184" i="6" s="1"/>
  <c r="M185" i="6" a="1"/>
  <c r="M185" i="6"/>
  <c r="M186" i="6" a="1"/>
  <c r="M186" i="6"/>
  <c r="M187" i="6" a="1"/>
  <c r="M187" i="6"/>
  <c r="M188" i="6" a="1"/>
  <c r="M188" i="6"/>
  <c r="M189" i="6" a="1"/>
  <c r="M189" i="6" s="1"/>
  <c r="M190" i="6" a="1"/>
  <c r="M190" i="6" s="1"/>
  <c r="M191" i="6" a="1"/>
  <c r="M191" i="6" s="1"/>
  <c r="M192" i="6" a="1"/>
  <c r="M192" i="6" s="1"/>
  <c r="M193" i="6" a="1"/>
  <c r="M193" i="6" s="1"/>
  <c r="M194" i="6" a="1"/>
  <c r="M194" i="6" s="1"/>
  <c r="M195" i="6" a="1"/>
  <c r="M195" i="6"/>
  <c r="M196" i="6" a="1"/>
  <c r="M196" i="6"/>
  <c r="M197" i="6" a="1"/>
  <c r="M197" i="6"/>
  <c r="M198" i="6" a="1"/>
  <c r="M198" i="6" s="1"/>
  <c r="M199" i="6" a="1"/>
  <c r="M199" i="6"/>
  <c r="M200" i="6" a="1"/>
  <c r="M200" i="6" s="1"/>
  <c r="M201" i="6" a="1"/>
  <c r="M201" i="6" s="1"/>
  <c r="M202" i="6" a="1"/>
  <c r="M202" i="6" s="1"/>
  <c r="M203" i="6" a="1"/>
  <c r="M203" i="6" s="1"/>
  <c r="M204" i="6" a="1"/>
  <c r="M204" i="6"/>
  <c r="M205" i="6" a="1"/>
  <c r="M205" i="6" s="1"/>
  <c r="M206" i="6" a="1"/>
  <c r="M206" i="6" s="1"/>
  <c r="M207" i="6" a="1"/>
  <c r="M207" i="6" s="1"/>
  <c r="M208" i="6" a="1"/>
  <c r="M208" i="6" s="1"/>
  <c r="M209" i="6" a="1"/>
  <c r="M209" i="6" s="1"/>
  <c r="M210" i="6" a="1"/>
  <c r="M210" i="6" s="1"/>
  <c r="M211" i="6" a="1"/>
  <c r="M211" i="6" s="1"/>
  <c r="M212" i="6" a="1"/>
  <c r="M212" i="6" s="1"/>
  <c r="M213" i="6" a="1"/>
  <c r="M213" i="6" s="1"/>
  <c r="M214" i="6" a="1"/>
  <c r="M214" i="6" s="1"/>
  <c r="M215" i="6" a="1"/>
  <c r="M215" i="6" s="1"/>
  <c r="M216" i="6" a="1"/>
  <c r="M216" i="6" s="1"/>
  <c r="M217" i="6" a="1"/>
  <c r="M217" i="6"/>
  <c r="M218" i="6" a="1"/>
  <c r="M218" i="6"/>
  <c r="M219" i="6" a="1"/>
  <c r="M219" i="6"/>
  <c r="M220" i="6" a="1"/>
  <c r="M220" i="6" s="1"/>
  <c r="M221" i="6" a="1"/>
  <c r="M221" i="6"/>
  <c r="M222" i="6" a="1"/>
  <c r="M222" i="6" s="1"/>
  <c r="M223" i="6" a="1"/>
  <c r="M223" i="6" s="1"/>
  <c r="M224" i="6" a="1"/>
  <c r="M224" i="6" s="1"/>
  <c r="M225" i="6" a="1"/>
  <c r="M225" i="6" s="1"/>
  <c r="M226" i="6" a="1"/>
  <c r="M226" i="6" s="1"/>
  <c r="M227" i="6" a="1"/>
  <c r="M227" i="6" s="1"/>
  <c r="M228" i="6" a="1"/>
  <c r="M228" i="6" s="1"/>
  <c r="M229" i="6" a="1"/>
  <c r="M229" i="6" s="1"/>
  <c r="M230" i="6" a="1"/>
  <c r="M230" i="6"/>
  <c r="M231" i="6" a="1"/>
  <c r="M231" i="6" s="1"/>
  <c r="M232" i="6" a="1"/>
  <c r="M232" i="6"/>
  <c r="M233" i="6" a="1"/>
  <c r="M233" i="6" s="1"/>
  <c r="M234" i="6" a="1"/>
  <c r="M234" i="6" s="1"/>
  <c r="M235" i="6" a="1"/>
  <c r="M235" i="6" s="1"/>
  <c r="M236" i="6" a="1"/>
  <c r="M236" i="6" s="1"/>
  <c r="M237" i="6" a="1"/>
  <c r="M237" i="6" s="1"/>
  <c r="M238" i="6" a="1"/>
  <c r="M238" i="6" s="1"/>
  <c r="M239" i="6" a="1"/>
  <c r="M239" i="6" s="1"/>
  <c r="M240" i="6" a="1"/>
  <c r="M240" i="6" s="1"/>
  <c r="M241" i="6" a="1"/>
  <c r="M241" i="6"/>
  <c r="M242" i="6" a="1"/>
  <c r="M242" i="6" s="1"/>
  <c r="M243" i="6" a="1"/>
  <c r="M243" i="6"/>
  <c r="M244" i="6" a="1"/>
  <c r="M244" i="6" s="1"/>
  <c r="M245" i="6" a="1"/>
  <c r="M245" i="6" s="1"/>
  <c r="M246" i="6" a="1"/>
  <c r="M246" i="6" s="1"/>
  <c r="M247" i="6" a="1"/>
  <c r="M247" i="6" s="1"/>
  <c r="M248" i="6" a="1"/>
  <c r="M248" i="6" s="1"/>
  <c r="M249" i="6" a="1"/>
  <c r="M249" i="6" s="1"/>
  <c r="M250" i="6" a="1"/>
  <c r="M250" i="6"/>
  <c r="M251" i="6" a="1"/>
  <c r="M251" i="6"/>
  <c r="M252" i="6" a="1"/>
  <c r="M252" i="6" s="1"/>
  <c r="M253" i="6" a="1"/>
  <c r="M253" i="6" s="1"/>
  <c r="M254" i="6" a="1"/>
  <c r="M254" i="6"/>
  <c r="M255" i="6" a="1"/>
  <c r="M255" i="6" s="1"/>
  <c r="M256" i="6" a="1"/>
  <c r="M256" i="6" s="1"/>
  <c r="M257" i="6" a="1"/>
  <c r="M257" i="6" s="1"/>
  <c r="M258" i="6" a="1"/>
  <c r="M258" i="6" s="1"/>
  <c r="M259" i="6" a="1"/>
  <c r="M259" i="6" s="1"/>
  <c r="M260" i="6" a="1"/>
  <c r="M260" i="6" s="1"/>
  <c r="M261" i="6" a="1"/>
  <c r="M261" i="6"/>
  <c r="M262" i="6" a="1"/>
  <c r="M262" i="6" s="1"/>
  <c r="M263" i="6" a="1"/>
  <c r="M263" i="6" s="1"/>
  <c r="M264" i="6" a="1"/>
  <c r="M264" i="6" s="1"/>
  <c r="M265" i="6" a="1"/>
  <c r="M265" i="6"/>
  <c r="M266" i="6" a="1"/>
  <c r="M266" i="6" s="1"/>
  <c r="M267" i="6" a="1"/>
  <c r="M267" i="6" s="1"/>
  <c r="M268" i="6" a="1"/>
  <c r="M268" i="6" s="1"/>
  <c r="M269" i="6" a="1"/>
  <c r="M269" i="6" s="1"/>
  <c r="M270" i="6" a="1"/>
  <c r="M270" i="6"/>
  <c r="M271" i="6" a="1"/>
  <c r="M271" i="6" s="1"/>
  <c r="M272" i="6" a="1"/>
  <c r="M272" i="6"/>
  <c r="M273" i="6" a="1"/>
  <c r="M273" i="6"/>
  <c r="M274" i="6" a="1"/>
  <c r="M274" i="6" s="1"/>
  <c r="M275" i="6" a="1"/>
  <c r="M275" i="6"/>
  <c r="M276" i="6" a="1"/>
  <c r="M276" i="6" s="1"/>
  <c r="M277" i="6" a="1"/>
  <c r="M277" i="6" s="1"/>
  <c r="M278" i="6" a="1"/>
  <c r="M278" i="6" s="1"/>
  <c r="M279" i="6" a="1"/>
  <c r="M279" i="6" s="1"/>
  <c r="M280" i="6" a="1"/>
  <c r="M280" i="6" s="1"/>
  <c r="M281" i="6" a="1"/>
  <c r="M281" i="6" s="1"/>
  <c r="M282" i="6" a="1"/>
  <c r="M282" i="6" s="1"/>
  <c r="M283" i="6" a="1"/>
  <c r="M283" i="6" s="1"/>
  <c r="M284" i="6" a="1"/>
  <c r="M284" i="6" s="1"/>
  <c r="M285" i="6" a="1"/>
  <c r="M285" i="6" s="1"/>
  <c r="M286" i="6" a="1"/>
  <c r="M286" i="6" s="1"/>
  <c r="M287" i="6" a="1"/>
  <c r="M287" i="6"/>
  <c r="M288" i="6" a="1"/>
  <c r="M288" i="6" s="1"/>
  <c r="M289" i="6" a="1"/>
  <c r="M289" i="6" s="1"/>
  <c r="M290" i="6" a="1"/>
  <c r="M290" i="6" s="1"/>
  <c r="M291" i="6" a="1"/>
  <c r="M291" i="6" s="1"/>
  <c r="M292" i="6" a="1"/>
  <c r="M292" i="6"/>
  <c r="M293" i="6" a="1"/>
  <c r="M293" i="6" s="1"/>
  <c r="M294" i="6" a="1"/>
  <c r="M294" i="6" s="1"/>
  <c r="M295" i="6" a="1"/>
  <c r="M295" i="6"/>
  <c r="M296" i="6" a="1"/>
  <c r="M296" i="6"/>
  <c r="M297" i="6" a="1"/>
  <c r="M297" i="6"/>
  <c r="M298" i="6" a="1"/>
  <c r="M298" i="6"/>
  <c r="M299" i="6" a="1"/>
  <c r="M299" i="6" s="1"/>
  <c r="M300" i="6" a="1"/>
  <c r="M300" i="6" s="1"/>
  <c r="M301" i="6" a="1"/>
  <c r="M301" i="6" s="1"/>
  <c r="M302" i="6" a="1"/>
  <c r="M302" i="6" s="1"/>
  <c r="M303" i="6" a="1"/>
  <c r="M303" i="6"/>
  <c r="M304" i="6" a="1"/>
  <c r="M304" i="6" s="1"/>
  <c r="M305" i="6" a="1"/>
  <c r="M305" i="6"/>
  <c r="M306" i="6" a="1"/>
  <c r="M306" i="6"/>
  <c r="M307" i="6" a="1"/>
  <c r="M307" i="6" s="1"/>
  <c r="M308" i="6" a="1"/>
  <c r="M308" i="6" s="1"/>
  <c r="M309" i="6" a="1"/>
  <c r="M309" i="6" s="1"/>
  <c r="M310" i="6" a="1"/>
  <c r="M310" i="6" s="1"/>
  <c r="M311" i="6" a="1"/>
  <c r="M311" i="6" s="1"/>
  <c r="M312" i="6" a="1"/>
  <c r="M312" i="6" s="1"/>
  <c r="M313" i="6" a="1"/>
  <c r="M313" i="6" s="1"/>
  <c r="M314" i="6" a="1"/>
  <c r="M314" i="6"/>
  <c r="M315" i="6" a="1"/>
  <c r="M315" i="6" s="1"/>
  <c r="M316" i="6" a="1"/>
  <c r="M316" i="6" s="1"/>
  <c r="M317" i="6" a="1"/>
  <c r="M317" i="6" s="1"/>
  <c r="M318" i="6" a="1"/>
  <c r="M318" i="6"/>
  <c r="M319" i="6" a="1"/>
  <c r="M319" i="6" s="1"/>
  <c r="M320" i="6" a="1"/>
  <c r="M320" i="6"/>
  <c r="M321" i="6" a="1"/>
  <c r="M321" i="6" s="1"/>
  <c r="M322" i="6" a="1"/>
  <c r="M322" i="6" s="1"/>
  <c r="M323" i="6" a="1"/>
  <c r="M323" i="6" s="1"/>
  <c r="M324" i="6" a="1"/>
  <c r="M324" i="6" s="1"/>
  <c r="M325" i="6" a="1"/>
  <c r="M325" i="6" s="1"/>
  <c r="M326" i="6" a="1"/>
  <c r="M326" i="6" s="1"/>
  <c r="M327" i="6" a="1"/>
  <c r="M327" i="6"/>
  <c r="M328" i="6" a="1"/>
  <c r="M328" i="6" s="1"/>
  <c r="M329" i="6" a="1"/>
  <c r="M329" i="6"/>
  <c r="M330" i="6" a="1"/>
  <c r="M330" i="6" s="1"/>
  <c r="M331" i="6" a="1"/>
  <c r="M331" i="6" s="1"/>
  <c r="M332" i="6" a="1"/>
  <c r="M332" i="6" s="1"/>
  <c r="M333" i="6" a="1"/>
  <c r="M333" i="6" s="1"/>
  <c r="M334" i="6" a="1"/>
  <c r="M334" i="6" s="1"/>
  <c r="M335" i="6" a="1"/>
  <c r="M335" i="6" s="1"/>
  <c r="M336" i="6" a="1"/>
  <c r="M336" i="6" s="1"/>
  <c r="M337" i="6" a="1"/>
  <c r="M337" i="6" s="1"/>
  <c r="M338" i="6" a="1"/>
  <c r="M338" i="6"/>
  <c r="M339" i="6" a="1"/>
  <c r="M339" i="6" s="1"/>
  <c r="M340" i="6" a="1"/>
  <c r="M340" i="6" s="1"/>
  <c r="M341" i="6" a="1"/>
  <c r="M341" i="6"/>
  <c r="M342" i="6" a="1"/>
  <c r="M342" i="6" s="1"/>
  <c r="M343" i="6" a="1"/>
  <c r="M343" i="6" s="1"/>
  <c r="M344" i="6" a="1"/>
  <c r="M344" i="6" s="1"/>
  <c r="M345" i="6" a="1"/>
  <c r="M345" i="6" s="1"/>
  <c r="M346" i="6" a="1"/>
  <c r="M346" i="6" s="1"/>
  <c r="M347" i="6" a="1"/>
  <c r="M347" i="6" s="1"/>
  <c r="M348" i="6" a="1"/>
  <c r="M348" i="6" s="1"/>
  <c r="M349" i="6" a="1"/>
  <c r="M349" i="6" s="1"/>
  <c r="M350" i="6" a="1"/>
  <c r="M350" i="6"/>
  <c r="M351" i="6" a="1"/>
  <c r="M351" i="6" s="1"/>
  <c r="M352" i="6" a="1"/>
  <c r="M352" i="6" s="1"/>
  <c r="M353" i="6" a="1"/>
  <c r="M353" i="6" s="1"/>
  <c r="M354" i="6" a="1"/>
  <c r="M354" i="6" s="1"/>
  <c r="M355" i="6" a="1"/>
  <c r="M355" i="6" s="1"/>
  <c r="M356" i="6" a="1"/>
  <c r="M356" i="6" s="1"/>
  <c r="M357" i="6" a="1"/>
  <c r="M357" i="6" s="1"/>
  <c r="M358" i="6" a="1"/>
  <c r="M358" i="6" s="1"/>
  <c r="M359" i="6" a="1"/>
  <c r="M359" i="6" s="1"/>
  <c r="M360" i="6" a="1"/>
  <c r="M360" i="6"/>
  <c r="M361" i="6" a="1"/>
  <c r="M361" i="6"/>
  <c r="M362" i="6" a="1"/>
  <c r="M362" i="6"/>
  <c r="M363" i="6" a="1"/>
  <c r="M363" i="6" s="1"/>
  <c r="M364" i="6" a="1"/>
  <c r="M364" i="6"/>
  <c r="M365" i="6" a="1"/>
  <c r="M365" i="6" s="1"/>
  <c r="M366" i="6" a="1"/>
  <c r="M366" i="6" s="1"/>
  <c r="M367" i="6" a="1"/>
  <c r="M367" i="6" s="1"/>
  <c r="M368" i="6" a="1"/>
  <c r="M368" i="6" s="1"/>
  <c r="M369" i="6" a="1"/>
  <c r="M369" i="6" s="1"/>
  <c r="M370" i="6" a="1"/>
  <c r="M370" i="6" s="1"/>
  <c r="M371" i="6" a="1"/>
  <c r="M371" i="6"/>
  <c r="M372" i="6" a="1"/>
  <c r="M372" i="6"/>
  <c r="M373" i="6" a="1"/>
  <c r="M373" i="6" s="1"/>
  <c r="M374" i="6" a="1"/>
  <c r="M374" i="6"/>
  <c r="M375" i="6" a="1"/>
  <c r="M375" i="6"/>
  <c r="M376" i="6" a="1"/>
  <c r="M376" i="6" s="1"/>
  <c r="M377" i="6" a="1"/>
  <c r="M377" i="6" s="1"/>
  <c r="M378" i="6" a="1"/>
  <c r="M378" i="6" s="1"/>
  <c r="M379" i="6" a="1"/>
  <c r="M379" i="6" s="1"/>
  <c r="M380" i="6" a="1"/>
  <c r="M380" i="6"/>
  <c r="M381" i="6" a="1"/>
  <c r="M381" i="6" s="1"/>
  <c r="M382" i="6" a="1"/>
  <c r="M382" i="6" s="1"/>
  <c r="M383" i="6" a="1"/>
  <c r="M383" i="6" s="1"/>
  <c r="M384" i="6" a="1"/>
  <c r="M384" i="6"/>
  <c r="M385" i="6" a="1"/>
  <c r="M385" i="6"/>
  <c r="M386" i="6" a="1"/>
  <c r="M386" i="6"/>
  <c r="M387" i="6" a="1"/>
  <c r="M387" i="6" s="1"/>
  <c r="M388" i="6" a="1"/>
  <c r="M388" i="6" s="1"/>
  <c r="M389" i="6" a="1"/>
  <c r="M389" i="6" s="1"/>
  <c r="M390" i="6" a="1"/>
  <c r="M390" i="6" s="1"/>
  <c r="M391" i="6" a="1"/>
  <c r="M391" i="6"/>
  <c r="M392" i="6" a="1"/>
  <c r="M392" i="6" s="1"/>
  <c r="M393" i="6" a="1"/>
  <c r="M393" i="6" s="1"/>
  <c r="M394" i="6" a="1"/>
  <c r="M394" i="6"/>
  <c r="M395" i="6" a="1"/>
  <c r="M395" i="6" s="1"/>
  <c r="M396" i="6" a="1"/>
  <c r="M396" i="6" s="1"/>
  <c r="M397" i="6" a="1"/>
  <c r="M397" i="6"/>
  <c r="M398" i="6" a="1"/>
  <c r="M398" i="6" s="1"/>
  <c r="M399" i="6" a="1"/>
  <c r="M399" i="6" s="1"/>
  <c r="M400" i="6" a="1"/>
  <c r="M400" i="6" s="1"/>
  <c r="M401" i="6" a="1"/>
  <c r="M401" i="6" s="1"/>
  <c r="M402" i="6" a="1"/>
  <c r="M402" i="6"/>
  <c r="M403" i="6" a="1"/>
  <c r="M403" i="6" s="1"/>
  <c r="M404" i="6" a="1"/>
  <c r="M404" i="6" s="1"/>
  <c r="M405" i="6" a="1"/>
  <c r="M405" i="6" s="1"/>
  <c r="M406" i="6" a="1"/>
  <c r="M406" i="6"/>
  <c r="M407" i="6" a="1"/>
  <c r="M407" i="6"/>
  <c r="M408" i="6" a="1"/>
  <c r="M408" i="6" s="1"/>
  <c r="M409" i="6" a="1"/>
  <c r="M409" i="6" s="1"/>
  <c r="M410" i="6" a="1"/>
  <c r="M410" i="6" s="1"/>
  <c r="M411" i="6" a="1"/>
  <c r="M411" i="6" s="1"/>
  <c r="M412" i="6" a="1"/>
  <c r="M412" i="6" s="1"/>
  <c r="M413" i="6" a="1"/>
  <c r="M413" i="6"/>
  <c r="M414" i="6" a="1"/>
  <c r="M414" i="6" s="1"/>
  <c r="M415" i="6" a="1"/>
  <c r="M415" i="6" s="1"/>
  <c r="M416" i="6" a="1"/>
  <c r="M416" i="6"/>
  <c r="M417" i="6" a="1"/>
  <c r="M417" i="6" s="1"/>
  <c r="M418" i="6" a="1"/>
  <c r="M418" i="6" s="1"/>
  <c r="M419" i="6" a="1"/>
  <c r="M419" i="6" s="1"/>
  <c r="M420" i="6" a="1"/>
  <c r="M420" i="6" s="1"/>
  <c r="M421" i="6" a="1"/>
  <c r="M421" i="6" s="1"/>
  <c r="M422" i="6" a="1"/>
  <c r="M422" i="6" s="1"/>
  <c r="M423" i="6" a="1"/>
  <c r="M423" i="6" s="1"/>
  <c r="M424" i="6" a="1"/>
  <c r="M424" i="6" s="1"/>
  <c r="M425" i="6" a="1"/>
  <c r="M425" i="6" s="1"/>
  <c r="M426" i="6" a="1"/>
  <c r="M426" i="6"/>
  <c r="M427" i="6" a="1"/>
  <c r="M427" i="6" s="1"/>
  <c r="M428" i="6" a="1"/>
  <c r="M428" i="6"/>
  <c r="M429" i="6" a="1"/>
  <c r="M429" i="6" s="1"/>
  <c r="M430" i="6" a="1"/>
  <c r="M430" i="6"/>
  <c r="M431" i="6" a="1"/>
  <c r="M431" i="6" s="1"/>
  <c r="M432" i="6" a="1"/>
  <c r="M432" i="6" s="1"/>
  <c r="M433" i="6" a="1"/>
  <c r="M433" i="6" s="1"/>
  <c r="M434" i="6" a="1"/>
  <c r="M434" i="6" s="1"/>
  <c r="M435" i="6" a="1"/>
  <c r="M435" i="6"/>
  <c r="M436" i="6" a="1"/>
  <c r="M436" i="6" s="1"/>
  <c r="M437" i="6" a="1"/>
  <c r="M437" i="6"/>
  <c r="M438" i="6" a="1"/>
  <c r="M438" i="6" s="1"/>
  <c r="M439" i="6" a="1"/>
  <c r="M439" i="6"/>
  <c r="M440" i="6" a="1"/>
  <c r="M440" i="6" s="1"/>
  <c r="M441" i="6" a="1"/>
  <c r="M441" i="6"/>
  <c r="M442" i="6" a="1"/>
  <c r="M442" i="6" s="1"/>
  <c r="M443" i="6" a="1"/>
  <c r="M443" i="6" s="1"/>
  <c r="M444" i="6" a="1"/>
  <c r="M444" i="6" s="1"/>
  <c r="M445" i="6" a="1"/>
  <c r="M445" i="6" s="1"/>
  <c r="M446" i="6" a="1"/>
  <c r="M446" i="6"/>
  <c r="M447" i="6" a="1"/>
  <c r="M447" i="6" s="1"/>
  <c r="M448" i="6" a="1"/>
  <c r="M448" i="6" s="1"/>
  <c r="M449" i="6" a="1"/>
  <c r="M449" i="6" s="1"/>
  <c r="M450" i="6" a="1"/>
  <c r="M450" i="6" s="1"/>
  <c r="M451" i="6" a="1"/>
  <c r="M451" i="6" s="1"/>
  <c r="M452" i="6" a="1"/>
  <c r="M452" i="6" s="1"/>
  <c r="M453" i="6" a="1"/>
  <c r="M453" i="6" s="1"/>
  <c r="M454" i="6" a="1"/>
  <c r="M454" i="6" s="1"/>
  <c r="M455" i="6" a="1"/>
  <c r="M455" i="6" s="1"/>
  <c r="M456" i="6" a="1"/>
  <c r="M456" i="6" s="1"/>
  <c r="M457" i="6" a="1"/>
  <c r="M457" i="6" s="1"/>
  <c r="M458" i="6" a="1"/>
  <c r="M458" i="6" s="1"/>
  <c r="M459" i="6" a="1"/>
  <c r="M459" i="6"/>
  <c r="M460" i="6" a="1"/>
  <c r="M460" i="6" s="1"/>
  <c r="M461" i="6" a="1"/>
  <c r="M461" i="6"/>
  <c r="M462" i="6" a="1"/>
  <c r="M462" i="6" s="1"/>
  <c r="M463" i="6" a="1"/>
  <c r="M463" i="6"/>
  <c r="M464" i="6" a="1"/>
  <c r="M464" i="6" s="1"/>
  <c r="M465" i="6" a="1"/>
  <c r="M465" i="6" s="1"/>
  <c r="M466" i="6" a="1"/>
  <c r="M466" i="6" s="1"/>
  <c r="M467" i="6" a="1"/>
  <c r="M467" i="6" s="1"/>
  <c r="M468" i="6" a="1"/>
  <c r="M468" i="6" s="1"/>
  <c r="M469" i="6" a="1"/>
  <c r="M469" i="6" s="1"/>
  <c r="M470" i="6" a="1"/>
  <c r="M470" i="6" s="1"/>
  <c r="M471" i="6" a="1"/>
  <c r="M471" i="6"/>
  <c r="M472" i="6" a="1"/>
  <c r="M472" i="6" s="1"/>
  <c r="M473" i="6" a="1"/>
  <c r="M473" i="6"/>
  <c r="M474" i="6" a="1"/>
  <c r="M474" i="6" s="1"/>
  <c r="M475" i="6" a="1"/>
  <c r="M475" i="6" s="1"/>
  <c r="M476" i="6" a="1"/>
  <c r="M476" i="6" s="1"/>
  <c r="M477" i="6" a="1"/>
  <c r="M477" i="6" s="1"/>
  <c r="M478" i="6" a="1"/>
  <c r="M478" i="6" s="1"/>
  <c r="M479" i="6" a="1"/>
  <c r="M479" i="6" s="1"/>
  <c r="M480" i="6" a="1"/>
  <c r="M480" i="6" s="1"/>
  <c r="M481" i="6" a="1"/>
  <c r="M481" i="6"/>
  <c r="M482" i="6" a="1"/>
  <c r="M482" i="6" s="1"/>
  <c r="M483" i="6" a="1"/>
  <c r="M483" i="6" s="1"/>
  <c r="M484" i="6" a="1"/>
  <c r="M484" i="6" s="1"/>
  <c r="M485" i="6" a="1"/>
  <c r="M485" i="6"/>
  <c r="M486" i="6" a="1"/>
  <c r="M486" i="6" s="1"/>
  <c r="M487" i="6" a="1"/>
  <c r="M487" i="6" s="1"/>
  <c r="M488" i="6" a="1"/>
  <c r="M488" i="6" s="1"/>
  <c r="M489" i="6" a="1"/>
  <c r="M489" i="6" s="1"/>
  <c r="M490" i="6" a="1"/>
  <c r="M490" i="6" s="1"/>
  <c r="M491" i="6" a="1"/>
  <c r="M491" i="6" s="1"/>
  <c r="M492" i="6" a="1"/>
  <c r="M492" i="6" s="1"/>
  <c r="M493" i="6" a="1"/>
  <c r="M493" i="6"/>
  <c r="M494" i="6" a="1"/>
  <c r="M494" i="6"/>
  <c r="M495" i="6" a="1"/>
  <c r="M495" i="6" s="1"/>
  <c r="M496" i="6" a="1"/>
  <c r="M496" i="6"/>
  <c r="M497" i="6" a="1"/>
  <c r="M497" i="6" s="1"/>
  <c r="M498" i="6" a="1"/>
  <c r="M498" i="6" s="1"/>
  <c r="M499" i="6" a="1"/>
  <c r="M499" i="6" s="1"/>
  <c r="M500" i="6" a="1"/>
  <c r="M500" i="6" s="1"/>
  <c r="M501" i="6" a="1"/>
  <c r="M501" i="6" s="1"/>
  <c r="M502" i="6" a="1"/>
  <c r="M502" i="6" s="1"/>
  <c r="M503" i="6" a="1"/>
  <c r="M503" i="6"/>
  <c r="M504" i="6" a="1"/>
  <c r="M504" i="6" s="1"/>
  <c r="M505" i="6" a="1"/>
  <c r="M505" i="6" s="1"/>
  <c r="M506" i="6" a="1"/>
  <c r="M506" i="6"/>
  <c r="M507" i="6" a="1"/>
  <c r="M507" i="6" s="1"/>
  <c r="M508" i="6" a="1"/>
  <c r="M508" i="6" s="1"/>
  <c r="M509" i="6" a="1"/>
  <c r="M509" i="6" s="1"/>
  <c r="M510" i="6" a="1"/>
  <c r="M510" i="6" s="1"/>
  <c r="M511" i="6" a="1"/>
  <c r="M511" i="6" s="1"/>
  <c r="M512" i="6" a="1"/>
  <c r="M512" i="6" s="1"/>
  <c r="M513" i="6" a="1"/>
  <c r="M513" i="6" s="1"/>
  <c r="M514" i="6" a="1"/>
  <c r="M514" i="6"/>
  <c r="M515" i="6" a="1"/>
  <c r="M515" i="6" s="1"/>
  <c r="M516" i="6" a="1"/>
  <c r="M516" i="6" s="1"/>
  <c r="M517" i="6" a="1"/>
  <c r="M517" i="6" s="1"/>
  <c r="M518" i="6" a="1"/>
  <c r="M518" i="6" s="1"/>
  <c r="M519" i="6" a="1"/>
  <c r="M519" i="6" s="1"/>
  <c r="M520" i="6" a="1"/>
  <c r="M520" i="6" s="1"/>
  <c r="M521" i="6" a="1"/>
  <c r="M521" i="6" s="1"/>
  <c r="M522" i="6" a="1"/>
  <c r="M522" i="6" s="1"/>
  <c r="M523" i="6" a="1"/>
  <c r="M523" i="6" s="1"/>
  <c r="M524" i="6" a="1"/>
  <c r="M524" i="6" s="1"/>
  <c r="M525" i="6" a="1"/>
  <c r="M525" i="6" s="1"/>
  <c r="M526" i="6" a="1"/>
  <c r="M526" i="6" s="1"/>
  <c r="M527" i="6" a="1"/>
  <c r="M527" i="6"/>
  <c r="M528" i="6" a="1"/>
  <c r="M528" i="6"/>
  <c r="M529" i="6" a="1"/>
  <c r="M529" i="6" s="1"/>
  <c r="M530" i="6" a="1"/>
  <c r="M530" i="6" s="1"/>
  <c r="M531" i="6" a="1"/>
  <c r="M531" i="6" s="1"/>
  <c r="M532" i="6" a="1"/>
  <c r="M532" i="6" s="1"/>
  <c r="M533" i="6" a="1"/>
  <c r="M533" i="6" s="1"/>
  <c r="M534" i="6" a="1"/>
  <c r="M534" i="6" s="1"/>
  <c r="M535" i="6" a="1"/>
  <c r="M535" i="6" s="1"/>
  <c r="M536" i="6" a="1"/>
  <c r="M536" i="6" s="1"/>
  <c r="M537" i="6" a="1"/>
  <c r="M537" i="6" s="1"/>
  <c r="M538" i="6" a="1"/>
  <c r="M538" i="6"/>
  <c r="M539" i="6" a="1"/>
  <c r="M539" i="6"/>
  <c r="M540" i="6" a="1"/>
  <c r="M540" i="6" s="1"/>
  <c r="M541" i="6" a="1"/>
  <c r="M541" i="6" s="1"/>
  <c r="M542" i="6" a="1"/>
  <c r="M542" i="6" s="1"/>
  <c r="M543" i="6" a="1"/>
  <c r="M543" i="6" s="1"/>
  <c r="M544" i="6" a="1"/>
  <c r="M544" i="6" s="1"/>
  <c r="M545" i="6" a="1"/>
  <c r="M545" i="6" s="1"/>
  <c r="M546" i="6" a="1"/>
  <c r="M546" i="6" s="1"/>
  <c r="M547" i="6" a="1"/>
  <c r="M547" i="6" s="1"/>
  <c r="M548" i="6" a="1"/>
  <c r="M548" i="6" s="1"/>
  <c r="M549" i="6" a="1"/>
  <c r="M549" i="6" s="1"/>
  <c r="M550" i="6" a="1"/>
  <c r="M550" i="6" s="1"/>
  <c r="M551" i="6" a="1"/>
  <c r="M551" i="6" s="1"/>
  <c r="M552" i="6" a="1"/>
  <c r="M552" i="6" s="1"/>
  <c r="M553" i="6" a="1"/>
  <c r="M553" i="6" s="1"/>
  <c r="M554" i="6" a="1"/>
  <c r="M554" i="6" s="1"/>
  <c r="M555" i="6" a="1"/>
  <c r="M555" i="6" s="1"/>
  <c r="F182" i="7" l="1"/>
  <c r="F181" i="7"/>
  <c r="F180" i="7"/>
  <c r="D182" i="7"/>
  <c r="D181" i="7"/>
  <c r="D180" i="7"/>
  <c r="B182" i="7"/>
  <c r="B181" i="7"/>
  <c r="B180" i="7"/>
  <c r="F179" i="7"/>
  <c r="D179" i="7"/>
  <c r="B179" i="7"/>
  <c r="F176" i="7"/>
  <c r="F175" i="7"/>
  <c r="F174" i="7"/>
  <c r="D176" i="7"/>
  <c r="D175" i="7"/>
  <c r="D174" i="7"/>
  <c r="B176" i="7"/>
  <c r="B175" i="7"/>
  <c r="B174" i="7"/>
  <c r="H170" i="7"/>
  <c r="H169" i="7"/>
  <c r="H168" i="7"/>
  <c r="H167" i="7"/>
  <c r="H166" i="7"/>
  <c r="H165" i="7"/>
  <c r="F170" i="7"/>
  <c r="F169" i="7"/>
  <c r="F168" i="7"/>
  <c r="F167" i="7"/>
  <c r="F166" i="7"/>
  <c r="F165" i="7"/>
  <c r="D170" i="7"/>
  <c r="D169" i="7"/>
  <c r="D168" i="7"/>
  <c r="D167" i="7"/>
  <c r="D166" i="7"/>
  <c r="D165" i="7"/>
  <c r="B170" i="7"/>
  <c r="B169" i="7"/>
  <c r="B168" i="7"/>
  <c r="B167" i="7"/>
  <c r="B166" i="7"/>
  <c r="B165" i="7"/>
  <c r="F159" i="7"/>
  <c r="F158" i="7"/>
  <c r="F157" i="7"/>
  <c r="F156" i="7"/>
  <c r="F155" i="7"/>
  <c r="F154" i="7"/>
  <c r="D159" i="7"/>
  <c r="D158" i="7"/>
  <c r="D157" i="7"/>
  <c r="D156" i="7"/>
  <c r="D155" i="7"/>
  <c r="D154" i="7"/>
  <c r="B159" i="7"/>
  <c r="B158" i="7"/>
  <c r="B157" i="7"/>
  <c r="B156" i="7"/>
  <c r="B155" i="7"/>
  <c r="B154" i="7"/>
  <c r="F149" i="7"/>
  <c r="B11" i="6"/>
  <c r="A11" i="6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95" i="7"/>
  <c r="B76" i="7" a="1"/>
  <c r="B76" i="7" s="1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48" i="7"/>
  <c r="B45" i="7" a="1"/>
  <c r="B45" i="7" s="1"/>
  <c r="Y13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34" i="6"/>
  <c r="Y35" i="6"/>
  <c r="Y36" i="6"/>
  <c r="Y37" i="6"/>
  <c r="Y38" i="6"/>
  <c r="Y39" i="6"/>
  <c r="Y40" i="6"/>
  <c r="Y41" i="6"/>
  <c r="Y42" i="6"/>
  <c r="Y43" i="6"/>
  <c r="Y44" i="6"/>
  <c r="Y45" i="6"/>
  <c r="Y46" i="6"/>
  <c r="Y47" i="6"/>
  <c r="Y48" i="6"/>
  <c r="Y49" i="6"/>
  <c r="Y50" i="6"/>
  <c r="Y51" i="6"/>
  <c r="Y52" i="6"/>
  <c r="Y53" i="6"/>
  <c r="Y54" i="6"/>
  <c r="Y55" i="6"/>
  <c r="Y56" i="6"/>
  <c r="Y57" i="6"/>
  <c r="Y58" i="6"/>
  <c r="Y59" i="6"/>
  <c r="Y60" i="6"/>
  <c r="Y61" i="6"/>
  <c r="Y62" i="6"/>
  <c r="Y63" i="6"/>
  <c r="Y64" i="6"/>
  <c r="Y65" i="6"/>
  <c r="Y66" i="6"/>
  <c r="Y67" i="6"/>
  <c r="Y68" i="6"/>
  <c r="Y69" i="6"/>
  <c r="Y70" i="6"/>
  <c r="Y71" i="6"/>
  <c r="Y72" i="6"/>
  <c r="Y73" i="6"/>
  <c r="Y74" i="6"/>
  <c r="Y75" i="6"/>
  <c r="Y76" i="6"/>
  <c r="Y77" i="6"/>
  <c r="Y78" i="6"/>
  <c r="Y79" i="6"/>
  <c r="Y80" i="6"/>
  <c r="Y81" i="6"/>
  <c r="Y82" i="6"/>
  <c r="Y83" i="6"/>
  <c r="Y84" i="6"/>
  <c r="Y85" i="6"/>
  <c r="Y86" i="6"/>
  <c r="Y87" i="6"/>
  <c r="Y88" i="6"/>
  <c r="Y89" i="6"/>
  <c r="Y90" i="6"/>
  <c r="Y91" i="6"/>
  <c r="Y92" i="6"/>
  <c r="Y93" i="6"/>
  <c r="Y94" i="6"/>
  <c r="Y95" i="6"/>
  <c r="Y96" i="6"/>
  <c r="Y97" i="6"/>
  <c r="Y98" i="6"/>
  <c r="Y99" i="6"/>
  <c r="Y100" i="6"/>
  <c r="Y101" i="6"/>
  <c r="Y102" i="6"/>
  <c r="Y103" i="6"/>
  <c r="Y104" i="6"/>
  <c r="Y105" i="6"/>
  <c r="Y106" i="6"/>
  <c r="Y107" i="6"/>
  <c r="Y108" i="6"/>
  <c r="Y109" i="6"/>
  <c r="Y110" i="6"/>
  <c r="Y111" i="6"/>
  <c r="Y112" i="6"/>
  <c r="Y113" i="6"/>
  <c r="Y114" i="6"/>
  <c r="Y115" i="6"/>
  <c r="Y116" i="6"/>
  <c r="Y117" i="6"/>
  <c r="Y118" i="6"/>
  <c r="Y119" i="6"/>
  <c r="Y120" i="6"/>
  <c r="Y121" i="6"/>
  <c r="Y122" i="6"/>
  <c r="Y123" i="6"/>
  <c r="Y124" i="6"/>
  <c r="Y125" i="6"/>
  <c r="Y126" i="6"/>
  <c r="Y127" i="6"/>
  <c r="Y128" i="6"/>
  <c r="Y129" i="6"/>
  <c r="Y130" i="6"/>
  <c r="Y131" i="6"/>
  <c r="Y132" i="6"/>
  <c r="Y133" i="6"/>
  <c r="Y134" i="6"/>
  <c r="Y135" i="6"/>
  <c r="Y136" i="6"/>
  <c r="Y137" i="6"/>
  <c r="Y138" i="6"/>
  <c r="Y139" i="6"/>
  <c r="Y140" i="6"/>
  <c r="Y141" i="6"/>
  <c r="Y142" i="6"/>
  <c r="Y143" i="6"/>
  <c r="Y144" i="6"/>
  <c r="Y145" i="6"/>
  <c r="Y146" i="6"/>
  <c r="Y147" i="6"/>
  <c r="Y148" i="6"/>
  <c r="Y149" i="6"/>
  <c r="Y150" i="6"/>
  <c r="Y151" i="6"/>
  <c r="Y152" i="6"/>
  <c r="Y153" i="6"/>
  <c r="Y154" i="6"/>
  <c r="Y155" i="6"/>
  <c r="Y156" i="6"/>
  <c r="Y157" i="6"/>
  <c r="Y158" i="6"/>
  <c r="Y159" i="6"/>
  <c r="Y160" i="6"/>
  <c r="Y161" i="6"/>
  <c r="Y162" i="6"/>
  <c r="Y163" i="6"/>
  <c r="Y164" i="6"/>
  <c r="Y165" i="6"/>
  <c r="Y166" i="6"/>
  <c r="Y167" i="6"/>
  <c r="Y168" i="6"/>
  <c r="Y169" i="6"/>
  <c r="Y170" i="6"/>
  <c r="Y171" i="6"/>
  <c r="Y172" i="6"/>
  <c r="Y173" i="6"/>
  <c r="Y174" i="6"/>
  <c r="Y175" i="6"/>
  <c r="Y176" i="6"/>
  <c r="Y177" i="6"/>
  <c r="Y178" i="6"/>
  <c r="Y179" i="6"/>
  <c r="Y180" i="6"/>
  <c r="Y181" i="6"/>
  <c r="Y182" i="6"/>
  <c r="Y183" i="6"/>
  <c r="Y184" i="6"/>
  <c r="Y185" i="6"/>
  <c r="Y186" i="6"/>
  <c r="Y187" i="6"/>
  <c r="Y188" i="6"/>
  <c r="Y189" i="6"/>
  <c r="Y190" i="6"/>
  <c r="Y191" i="6"/>
  <c r="Y192" i="6"/>
  <c r="Y193" i="6"/>
  <c r="Y194" i="6"/>
  <c r="Y195" i="6"/>
  <c r="Y196" i="6"/>
  <c r="Y197" i="6"/>
  <c r="Y198" i="6"/>
  <c r="Y199" i="6"/>
  <c r="Y200" i="6"/>
  <c r="Y201" i="6"/>
  <c r="Y202" i="6"/>
  <c r="Y203" i="6"/>
  <c r="Y204" i="6"/>
  <c r="Y205" i="6"/>
  <c r="Y206" i="6"/>
  <c r="Y207" i="6"/>
  <c r="Y208" i="6"/>
  <c r="Y209" i="6"/>
  <c r="Y210" i="6"/>
  <c r="Y211" i="6"/>
  <c r="Y212" i="6"/>
  <c r="Y213" i="6"/>
  <c r="Y214" i="6"/>
  <c r="Y215" i="6"/>
  <c r="Y216" i="6"/>
  <c r="Y217" i="6"/>
  <c r="Y218" i="6"/>
  <c r="Y219" i="6"/>
  <c r="Y220" i="6"/>
  <c r="Y221" i="6"/>
  <c r="Y222" i="6"/>
  <c r="Y223" i="6"/>
  <c r="Y224" i="6"/>
  <c r="Y225" i="6"/>
  <c r="Y226" i="6"/>
  <c r="Y227" i="6"/>
  <c r="Y228" i="6"/>
  <c r="Y229" i="6"/>
  <c r="Y230" i="6"/>
  <c r="Y231" i="6"/>
  <c r="Y232" i="6"/>
  <c r="Y233" i="6"/>
  <c r="Y234" i="6"/>
  <c r="Y235" i="6"/>
  <c r="Y236" i="6"/>
  <c r="Y237" i="6"/>
  <c r="Y238" i="6"/>
  <c r="Y239" i="6"/>
  <c r="Y240" i="6"/>
  <c r="Y241" i="6"/>
  <c r="Y242" i="6"/>
  <c r="Y243" i="6"/>
  <c r="Y244" i="6"/>
  <c r="Y245" i="6"/>
  <c r="Y246" i="6"/>
  <c r="Y247" i="6"/>
  <c r="Y248" i="6"/>
  <c r="Y249" i="6"/>
  <c r="Y250" i="6"/>
  <c r="Y251" i="6"/>
  <c r="Y252" i="6"/>
  <c r="Y253" i="6"/>
  <c r="Y254" i="6"/>
  <c r="Y255" i="6"/>
  <c r="Y256" i="6"/>
  <c r="Y257" i="6"/>
  <c r="Y258" i="6"/>
  <c r="Y259" i="6"/>
  <c r="Y260" i="6"/>
  <c r="Y261" i="6"/>
  <c r="Y262" i="6"/>
  <c r="Y263" i="6"/>
  <c r="Y264" i="6"/>
  <c r="Y265" i="6"/>
  <c r="Y266" i="6"/>
  <c r="Y267" i="6"/>
  <c r="Y268" i="6"/>
  <c r="Y269" i="6"/>
  <c r="Y270" i="6"/>
  <c r="Y271" i="6"/>
  <c r="Y272" i="6"/>
  <c r="Y273" i="6"/>
  <c r="Y274" i="6"/>
  <c r="Y275" i="6"/>
  <c r="Y276" i="6"/>
  <c r="Y277" i="6"/>
  <c r="Y278" i="6"/>
  <c r="Y279" i="6"/>
  <c r="Y280" i="6"/>
  <c r="Y281" i="6"/>
  <c r="Y282" i="6"/>
  <c r="Y283" i="6"/>
  <c r="Y284" i="6"/>
  <c r="Y285" i="6"/>
  <c r="Y286" i="6"/>
  <c r="Y287" i="6"/>
  <c r="Y288" i="6"/>
  <c r="Y289" i="6"/>
  <c r="Y290" i="6"/>
  <c r="Y291" i="6"/>
  <c r="Y292" i="6"/>
  <c r="Y293" i="6"/>
  <c r="Y294" i="6"/>
  <c r="Y295" i="6"/>
  <c r="Y296" i="6"/>
  <c r="Y297" i="6"/>
  <c r="Y298" i="6"/>
  <c r="Y299" i="6"/>
  <c r="Y300" i="6"/>
  <c r="Y301" i="6"/>
  <c r="Y302" i="6"/>
  <c r="Y303" i="6"/>
  <c r="Y304" i="6"/>
  <c r="Y305" i="6"/>
  <c r="Y306" i="6"/>
  <c r="Y307" i="6"/>
  <c r="Y308" i="6"/>
  <c r="Y309" i="6"/>
  <c r="Y310" i="6"/>
  <c r="Y311" i="6"/>
  <c r="Y312" i="6"/>
  <c r="Y313" i="6"/>
  <c r="Y314" i="6"/>
  <c r="Y315" i="6"/>
  <c r="Y316" i="6"/>
  <c r="Y317" i="6"/>
  <c r="Y318" i="6"/>
  <c r="Y319" i="6"/>
  <c r="Y320" i="6"/>
  <c r="Y321" i="6"/>
  <c r="Y322" i="6"/>
  <c r="Y323" i="6"/>
  <c r="Y324" i="6"/>
  <c r="Y325" i="6"/>
  <c r="Y326" i="6"/>
  <c r="Y327" i="6"/>
  <c r="Y328" i="6"/>
  <c r="Y329" i="6"/>
  <c r="Y330" i="6"/>
  <c r="Y331" i="6"/>
  <c r="Y332" i="6"/>
  <c r="Y333" i="6"/>
  <c r="Y334" i="6"/>
  <c r="Y335" i="6"/>
  <c r="Y336" i="6"/>
  <c r="Y337" i="6"/>
  <c r="Y338" i="6"/>
  <c r="Y339" i="6"/>
  <c r="Y340" i="6"/>
  <c r="Y341" i="6"/>
  <c r="Y342" i="6"/>
  <c r="Y343" i="6"/>
  <c r="Y344" i="6"/>
  <c r="Y345" i="6"/>
  <c r="Y346" i="6"/>
  <c r="Y347" i="6"/>
  <c r="Y348" i="6"/>
  <c r="Y349" i="6"/>
  <c r="Y350" i="6"/>
  <c r="Y351" i="6"/>
  <c r="Y352" i="6"/>
  <c r="Y353" i="6"/>
  <c r="Y354" i="6"/>
  <c r="Y355" i="6"/>
  <c r="Y356" i="6"/>
  <c r="Y357" i="6"/>
  <c r="Y358" i="6"/>
  <c r="Y359" i="6"/>
  <c r="Y360" i="6"/>
  <c r="Y361" i="6"/>
  <c r="Y362" i="6"/>
  <c r="Y363" i="6"/>
  <c r="Y364" i="6"/>
  <c r="Y365" i="6"/>
  <c r="Y366" i="6"/>
  <c r="Y367" i="6"/>
  <c r="Y368" i="6"/>
  <c r="Y369" i="6"/>
  <c r="Y370" i="6"/>
  <c r="Y371" i="6"/>
  <c r="Y372" i="6"/>
  <c r="Y373" i="6"/>
  <c r="Y374" i="6"/>
  <c r="Y375" i="6"/>
  <c r="Y376" i="6"/>
  <c r="Y377" i="6"/>
  <c r="Y378" i="6"/>
  <c r="Y379" i="6"/>
  <c r="Y380" i="6"/>
  <c r="Y381" i="6"/>
  <c r="Y382" i="6"/>
  <c r="Y383" i="6"/>
  <c r="Y384" i="6"/>
  <c r="Y385" i="6"/>
  <c r="Y386" i="6"/>
  <c r="Y387" i="6"/>
  <c r="Y388" i="6"/>
  <c r="Y389" i="6"/>
  <c r="Y390" i="6"/>
  <c r="Y391" i="6"/>
  <c r="Y392" i="6"/>
  <c r="Y393" i="6"/>
  <c r="Y394" i="6"/>
  <c r="Y395" i="6"/>
  <c r="Y396" i="6"/>
  <c r="Y397" i="6"/>
  <c r="Y398" i="6"/>
  <c r="Y399" i="6"/>
  <c r="Y400" i="6"/>
  <c r="Y401" i="6"/>
  <c r="Y402" i="6"/>
  <c r="Y403" i="6"/>
  <c r="Y404" i="6"/>
  <c r="Y405" i="6"/>
  <c r="Y406" i="6"/>
  <c r="Y407" i="6"/>
  <c r="Y408" i="6"/>
  <c r="Y409" i="6"/>
  <c r="Y410" i="6"/>
  <c r="Y411" i="6"/>
  <c r="Y412" i="6"/>
  <c r="Y413" i="6"/>
  <c r="Y414" i="6"/>
  <c r="Y415" i="6"/>
  <c r="Y416" i="6"/>
  <c r="Y417" i="6"/>
  <c r="Y418" i="6"/>
  <c r="Y419" i="6"/>
  <c r="Y420" i="6"/>
  <c r="Y421" i="6"/>
  <c r="Y422" i="6"/>
  <c r="Y423" i="6"/>
  <c r="Y424" i="6"/>
  <c r="Y425" i="6"/>
  <c r="Y426" i="6"/>
  <c r="Y427" i="6"/>
  <c r="Y428" i="6"/>
  <c r="Y429" i="6"/>
  <c r="Y430" i="6"/>
  <c r="Y431" i="6"/>
  <c r="Y432" i="6"/>
  <c r="Y433" i="6"/>
  <c r="Y434" i="6"/>
  <c r="Y435" i="6"/>
  <c r="Y436" i="6"/>
  <c r="Y437" i="6"/>
  <c r="Y438" i="6"/>
  <c r="Y439" i="6"/>
  <c r="Y440" i="6"/>
  <c r="Y441" i="6"/>
  <c r="Y442" i="6"/>
  <c r="Y443" i="6"/>
  <c r="Y444" i="6"/>
  <c r="Y445" i="6"/>
  <c r="Y446" i="6"/>
  <c r="Y447" i="6"/>
  <c r="Y448" i="6"/>
  <c r="Y449" i="6"/>
  <c r="Y450" i="6"/>
  <c r="Y451" i="6"/>
  <c r="Y452" i="6"/>
  <c r="Y453" i="6"/>
  <c r="Y454" i="6"/>
  <c r="Y455" i="6"/>
  <c r="Y456" i="6"/>
  <c r="Y457" i="6"/>
  <c r="Y458" i="6"/>
  <c r="Y459" i="6"/>
  <c r="Y460" i="6"/>
  <c r="Y461" i="6"/>
  <c r="Y462" i="6"/>
  <c r="Y463" i="6"/>
  <c r="Y464" i="6"/>
  <c r="Y465" i="6"/>
  <c r="Y466" i="6"/>
  <c r="Y467" i="6"/>
  <c r="Y468" i="6"/>
  <c r="Y469" i="6"/>
  <c r="Y470" i="6"/>
  <c r="Y471" i="6"/>
  <c r="Y472" i="6"/>
  <c r="Y473" i="6"/>
  <c r="Y474" i="6"/>
  <c r="Y475" i="6"/>
  <c r="Y476" i="6"/>
  <c r="Y477" i="6"/>
  <c r="Y478" i="6"/>
  <c r="Y479" i="6"/>
  <c r="Y480" i="6"/>
  <c r="Y481" i="6"/>
  <c r="Y482" i="6"/>
  <c r="Y483" i="6"/>
  <c r="Y484" i="6"/>
  <c r="Y485" i="6"/>
  <c r="Y486" i="6"/>
  <c r="Y487" i="6"/>
  <c r="Y488" i="6"/>
  <c r="Y489" i="6"/>
  <c r="Y490" i="6"/>
  <c r="Y491" i="6"/>
  <c r="Y492" i="6"/>
  <c r="Y493" i="6"/>
  <c r="Y494" i="6"/>
  <c r="Y495" i="6"/>
  <c r="Y496" i="6"/>
  <c r="Y497" i="6"/>
  <c r="Y498" i="6"/>
  <c r="Y499" i="6"/>
  <c r="Y500" i="6"/>
  <c r="Y501" i="6"/>
  <c r="Y502" i="6"/>
  <c r="Y503" i="6"/>
  <c r="Y504" i="6"/>
  <c r="Y505" i="6"/>
  <c r="Y506" i="6"/>
  <c r="Y507" i="6"/>
  <c r="Y508" i="6"/>
  <c r="Y509" i="6"/>
  <c r="Y510" i="6"/>
  <c r="Y511" i="6"/>
  <c r="Y512" i="6"/>
  <c r="Y513" i="6"/>
  <c r="Y514" i="6"/>
  <c r="Y515" i="6"/>
  <c r="Y516" i="6"/>
  <c r="Y517" i="6"/>
  <c r="Y518" i="6"/>
  <c r="Y519" i="6"/>
  <c r="Y520" i="6"/>
  <c r="Y521" i="6"/>
  <c r="Y522" i="6"/>
  <c r="Y523" i="6"/>
  <c r="Y524" i="6"/>
  <c r="Y525" i="6"/>
  <c r="Y526" i="6"/>
  <c r="Y527" i="6"/>
  <c r="Y528" i="6"/>
  <c r="Y529" i="6"/>
  <c r="Y530" i="6"/>
  <c r="Y531" i="6"/>
  <c r="Y532" i="6"/>
  <c r="Y533" i="6"/>
  <c r="Y534" i="6"/>
  <c r="Y535" i="6"/>
  <c r="Y536" i="6"/>
  <c r="Y537" i="6"/>
  <c r="Y538" i="6"/>
  <c r="Y539" i="6"/>
  <c r="Y540" i="6"/>
  <c r="Y541" i="6"/>
  <c r="Y542" i="6"/>
  <c r="Y543" i="6"/>
  <c r="Y544" i="6"/>
  <c r="Y545" i="6"/>
  <c r="Y546" i="6"/>
  <c r="Y547" i="6"/>
  <c r="Y548" i="6"/>
  <c r="Y549" i="6"/>
  <c r="Y550" i="6"/>
  <c r="Y551" i="6"/>
  <c r="Y552" i="6"/>
  <c r="Y553" i="6"/>
  <c r="Y554" i="6"/>
  <c r="Y555" i="6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21" i="7"/>
  <c r="B22" i="7"/>
  <c r="B23" i="7"/>
  <c r="B24" i="7"/>
  <c r="B25" i="7"/>
  <c r="B26" i="7"/>
  <c r="B27" i="7"/>
  <c r="A17" i="7" a="1"/>
  <c r="B20" i="7" s="1"/>
  <c r="N13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266" i="6"/>
  <c r="L267" i="6"/>
  <c r="L268" i="6"/>
  <c r="L269" i="6"/>
  <c r="L270" i="6"/>
  <c r="L271" i="6"/>
  <c r="L272" i="6"/>
  <c r="L273" i="6"/>
  <c r="L274" i="6"/>
  <c r="L275" i="6"/>
  <c r="L276" i="6"/>
  <c r="L277" i="6"/>
  <c r="L278" i="6"/>
  <c r="L279" i="6"/>
  <c r="L280" i="6"/>
  <c r="L281" i="6"/>
  <c r="L282" i="6"/>
  <c r="L283" i="6"/>
  <c r="L284" i="6"/>
  <c r="L285" i="6"/>
  <c r="L286" i="6"/>
  <c r="L287" i="6"/>
  <c r="L288" i="6"/>
  <c r="L289" i="6"/>
  <c r="L290" i="6"/>
  <c r="L291" i="6"/>
  <c r="L292" i="6"/>
  <c r="L293" i="6"/>
  <c r="L294" i="6"/>
  <c r="L295" i="6"/>
  <c r="L296" i="6"/>
  <c r="L297" i="6"/>
  <c r="L298" i="6"/>
  <c r="L299" i="6"/>
  <c r="L300" i="6"/>
  <c r="L301" i="6"/>
  <c r="L302" i="6"/>
  <c r="L303" i="6"/>
  <c r="L304" i="6"/>
  <c r="L305" i="6"/>
  <c r="L306" i="6"/>
  <c r="L307" i="6"/>
  <c r="L308" i="6"/>
  <c r="L309" i="6"/>
  <c r="L310" i="6"/>
  <c r="L311" i="6"/>
  <c r="L312" i="6"/>
  <c r="L313" i="6"/>
  <c r="L314" i="6"/>
  <c r="L315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384" i="6"/>
  <c r="L385" i="6"/>
  <c r="L386" i="6"/>
  <c r="L387" i="6"/>
  <c r="L388" i="6"/>
  <c r="L389" i="6"/>
  <c r="L390" i="6"/>
  <c r="L391" i="6"/>
  <c r="L392" i="6"/>
  <c r="L393" i="6"/>
  <c r="L394" i="6"/>
  <c r="L395" i="6"/>
  <c r="L396" i="6"/>
  <c r="L397" i="6"/>
  <c r="L398" i="6"/>
  <c r="L399" i="6"/>
  <c r="L400" i="6"/>
  <c r="L401" i="6"/>
  <c r="L402" i="6"/>
  <c r="L403" i="6"/>
  <c r="L404" i="6"/>
  <c r="L405" i="6"/>
  <c r="L406" i="6"/>
  <c r="L407" i="6"/>
  <c r="L408" i="6"/>
  <c r="L409" i="6"/>
  <c r="L410" i="6"/>
  <c r="L411" i="6"/>
  <c r="L412" i="6"/>
  <c r="L413" i="6"/>
  <c r="L414" i="6"/>
  <c r="L415" i="6"/>
  <c r="L416" i="6"/>
  <c r="L417" i="6"/>
  <c r="L418" i="6"/>
  <c r="L419" i="6"/>
  <c r="L420" i="6"/>
  <c r="L421" i="6"/>
  <c r="L422" i="6"/>
  <c r="L423" i="6"/>
  <c r="L424" i="6"/>
  <c r="L425" i="6"/>
  <c r="L426" i="6"/>
  <c r="L427" i="6"/>
  <c r="L428" i="6"/>
  <c r="L429" i="6"/>
  <c r="L430" i="6"/>
  <c r="L431" i="6"/>
  <c r="L432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1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467" i="6"/>
  <c r="L468" i="6"/>
  <c r="L469" i="6"/>
  <c r="L470" i="6"/>
  <c r="L471" i="6"/>
  <c r="L472" i="6"/>
  <c r="L473" i="6"/>
  <c r="L474" i="6"/>
  <c r="L475" i="6"/>
  <c r="L476" i="6"/>
  <c r="L477" i="6"/>
  <c r="L478" i="6"/>
  <c r="L479" i="6"/>
  <c r="L480" i="6"/>
  <c r="L481" i="6"/>
  <c r="L482" i="6"/>
  <c r="L483" i="6"/>
  <c r="L484" i="6"/>
  <c r="L485" i="6"/>
  <c r="L486" i="6"/>
  <c r="L487" i="6"/>
  <c r="L488" i="6"/>
  <c r="L489" i="6"/>
  <c r="L490" i="6"/>
  <c r="L491" i="6"/>
  <c r="L492" i="6"/>
  <c r="L493" i="6"/>
  <c r="L494" i="6"/>
  <c r="L495" i="6"/>
  <c r="L496" i="6"/>
  <c r="L497" i="6"/>
  <c r="L498" i="6"/>
  <c r="L499" i="6"/>
  <c r="L500" i="6"/>
  <c r="L501" i="6"/>
  <c r="L502" i="6"/>
  <c r="L503" i="6"/>
  <c r="L504" i="6"/>
  <c r="L505" i="6"/>
  <c r="L506" i="6"/>
  <c r="L507" i="6"/>
  <c r="L508" i="6"/>
  <c r="L509" i="6"/>
  <c r="L510" i="6"/>
  <c r="L511" i="6"/>
  <c r="L512" i="6"/>
  <c r="L513" i="6"/>
  <c r="L514" i="6"/>
  <c r="L515" i="6"/>
  <c r="L516" i="6"/>
  <c r="L517" i="6"/>
  <c r="L518" i="6"/>
  <c r="L519" i="6"/>
  <c r="L520" i="6"/>
  <c r="L521" i="6"/>
  <c r="L522" i="6"/>
  <c r="L523" i="6"/>
  <c r="L524" i="6"/>
  <c r="L525" i="6"/>
  <c r="L526" i="6"/>
  <c r="L527" i="6"/>
  <c r="L528" i="6"/>
  <c r="L529" i="6"/>
  <c r="L530" i="6"/>
  <c r="L531" i="6"/>
  <c r="L532" i="6"/>
  <c r="L533" i="6"/>
  <c r="L534" i="6"/>
  <c r="L535" i="6"/>
  <c r="L536" i="6"/>
  <c r="L537" i="6"/>
  <c r="L538" i="6"/>
  <c r="L539" i="6"/>
  <c r="L540" i="6"/>
  <c r="L541" i="6"/>
  <c r="L542" i="6"/>
  <c r="L543" i="6"/>
  <c r="L544" i="6"/>
  <c r="L545" i="6"/>
  <c r="L546" i="6"/>
  <c r="L547" i="6"/>
  <c r="L548" i="6"/>
  <c r="L549" i="6"/>
  <c r="L550" i="6"/>
  <c r="L551" i="6"/>
  <c r="L552" i="6"/>
  <c r="L553" i="6"/>
  <c r="L554" i="6"/>
  <c r="L555" i="6"/>
  <c r="D96" i="7" l="1"/>
  <c r="D111" i="7"/>
  <c r="D113" i="7"/>
  <c r="D128" i="7"/>
  <c r="D116" i="7"/>
  <c r="D130" i="7"/>
  <c r="D117" i="7"/>
  <c r="D115" i="7"/>
  <c r="D131" i="7"/>
  <c r="D129" i="7"/>
  <c r="D127" i="7"/>
  <c r="D126" i="7"/>
  <c r="D125" i="7"/>
  <c r="D114" i="7"/>
  <c r="D112" i="7"/>
  <c r="D139" i="7"/>
  <c r="D110" i="7"/>
  <c r="D137" i="7"/>
  <c r="D108" i="7"/>
  <c r="D107" i="7"/>
  <c r="D106" i="7"/>
  <c r="D134" i="7"/>
  <c r="D104" i="7"/>
  <c r="D138" i="7"/>
  <c r="D109" i="7"/>
  <c r="D136" i="7"/>
  <c r="D135" i="7"/>
  <c r="D105" i="7"/>
  <c r="D133" i="7"/>
  <c r="D132" i="7"/>
  <c r="D103" i="7"/>
  <c r="D124" i="7"/>
  <c r="D102" i="7"/>
  <c r="D123" i="7"/>
  <c r="D101" i="7"/>
  <c r="D122" i="7"/>
  <c r="D100" i="7"/>
  <c r="D95" i="7"/>
  <c r="D121" i="7"/>
  <c r="D99" i="7"/>
  <c r="D141" i="7"/>
  <c r="D119" i="7"/>
  <c r="D97" i="7"/>
  <c r="D142" i="7"/>
  <c r="D120" i="7"/>
  <c r="D98" i="7"/>
  <c r="D140" i="7"/>
  <c r="D118" i="7"/>
  <c r="D177" i="7"/>
  <c r="F177" i="7"/>
  <c r="B177" i="7"/>
  <c r="H156" i="7"/>
  <c r="H157" i="7"/>
  <c r="H154" i="7"/>
  <c r="H155" i="7"/>
  <c r="H158" i="7"/>
  <c r="H159" i="7"/>
  <c r="A17" i="7"/>
  <c r="B17" i="7" s="1"/>
  <c r="B18" i="7"/>
  <c r="B19" i="7"/>
  <c r="N14" i="6"/>
  <c r="N15" i="6" l="1"/>
  <c r="N16" i="6" l="1"/>
  <c r="N17" i="6" l="1"/>
  <c r="Y10" i="6"/>
  <c r="AJ10" i="6"/>
  <c r="AI10" i="6"/>
  <c r="AH10" i="6"/>
  <c r="AG10" i="6"/>
  <c r="AF10" i="6"/>
  <c r="AE10" i="6"/>
  <c r="AC10" i="6"/>
  <c r="AB10" i="6"/>
  <c r="AA10" i="6"/>
  <c r="V10" i="6"/>
  <c r="U10" i="6"/>
  <c r="T10" i="6"/>
  <c r="S10" i="6"/>
  <c r="R10" i="6"/>
  <c r="Q10" i="6"/>
  <c r="P10" i="6"/>
  <c r="K10" i="6"/>
  <c r="J10" i="6"/>
  <c r="I10" i="6"/>
  <c r="C10" i="7" s="1"/>
  <c r="H10" i="6"/>
  <c r="G10" i="6"/>
  <c r="F10" i="6"/>
  <c r="C12" i="7" l="1"/>
  <c r="C13" i="7"/>
  <c r="C14" i="7"/>
  <c r="C4" i="7"/>
  <c r="N18" i="6"/>
  <c r="I11" i="6"/>
  <c r="V11" i="6"/>
  <c r="H11" i="6"/>
  <c r="AG11" i="6"/>
  <c r="J11" i="6"/>
  <c r="K11" i="6"/>
  <c r="R11" i="6"/>
  <c r="Q11" i="6"/>
  <c r="P11" i="6"/>
  <c r="AB11" i="6"/>
  <c r="AC11" i="6"/>
  <c r="AE11" i="6"/>
  <c r="AF11" i="6"/>
  <c r="AH11" i="6"/>
  <c r="AI11" i="6"/>
  <c r="AJ11" i="6"/>
  <c r="F11" i="6"/>
  <c r="G11" i="6"/>
  <c r="S11" i="6"/>
  <c r="T11" i="6"/>
  <c r="U11" i="6"/>
  <c r="AA11" i="6"/>
  <c r="C6" i="7" l="1"/>
  <c r="C8" i="7"/>
  <c r="C7" i="7"/>
  <c r="N19" i="6"/>
  <c r="N20" i="6" l="1"/>
  <c r="N21" i="6" l="1"/>
  <c r="N22" i="6" l="1"/>
  <c r="N23" i="6" l="1"/>
  <c r="N24" i="6" l="1"/>
  <c r="N25" i="6" l="1"/>
  <c r="N26" i="6" l="1"/>
  <c r="N27" i="6" l="1"/>
  <c r="N28" i="6" l="1"/>
  <c r="N29" i="6" l="1"/>
  <c r="N30" i="6" l="1"/>
  <c r="N31" i="6" l="1"/>
  <c r="N32" i="6" l="1"/>
  <c r="N33" i="6" l="1"/>
  <c r="N34" i="6" l="1"/>
  <c r="N35" i="6" l="1"/>
  <c r="N36" i="6" l="1"/>
  <c r="N37" i="6" l="1"/>
  <c r="N38" i="6" l="1"/>
  <c r="N39" i="6" l="1"/>
  <c r="N40" i="6" l="1"/>
  <c r="N41" i="6" l="1"/>
  <c r="N42" i="6" l="1"/>
  <c r="N43" i="6" l="1"/>
  <c r="N44" i="6" l="1"/>
  <c r="N45" i="6" l="1"/>
  <c r="N46" i="6" l="1"/>
  <c r="N47" i="6" l="1"/>
  <c r="N48" i="6" l="1"/>
  <c r="N49" i="6" l="1"/>
  <c r="N50" i="6" l="1"/>
  <c r="N51" i="6" l="1"/>
  <c r="N52" i="6" l="1"/>
  <c r="N53" i="6" l="1"/>
  <c r="N54" i="6" l="1"/>
  <c r="N55" i="6" l="1"/>
  <c r="N56" i="6" l="1"/>
  <c r="N57" i="6" l="1"/>
  <c r="N58" i="6" l="1"/>
  <c r="N59" i="6" l="1"/>
  <c r="N60" i="6" l="1"/>
  <c r="N61" i="6" l="1"/>
  <c r="N62" i="6" l="1"/>
  <c r="N63" i="6" l="1"/>
  <c r="N64" i="6" l="1"/>
  <c r="N65" i="6" l="1"/>
  <c r="N66" i="6" l="1"/>
  <c r="N67" i="6" l="1"/>
  <c r="N68" i="6" l="1"/>
  <c r="N69" i="6" l="1"/>
  <c r="N70" i="6" l="1"/>
  <c r="N71" i="6" l="1"/>
  <c r="N72" i="6" l="1"/>
  <c r="N73" i="6" l="1"/>
  <c r="N74" i="6" l="1"/>
  <c r="N75" i="6" l="1"/>
  <c r="N76" i="6" l="1"/>
  <c r="N77" i="6" l="1"/>
  <c r="N78" i="6" l="1"/>
  <c r="N79" i="6" l="1"/>
  <c r="N80" i="6" l="1"/>
  <c r="N81" i="6" l="1"/>
  <c r="N82" i="6" l="1"/>
  <c r="N83" i="6" l="1"/>
  <c r="N84" i="6" l="1"/>
  <c r="N85" i="6" l="1"/>
  <c r="N86" i="6" l="1"/>
  <c r="N87" i="6" l="1"/>
  <c r="N88" i="6" l="1"/>
  <c r="N89" i="6" l="1"/>
  <c r="N90" i="6" l="1"/>
  <c r="N91" i="6" l="1"/>
  <c r="N92" i="6" l="1"/>
  <c r="N93" i="6" l="1"/>
  <c r="N94" i="6" l="1"/>
  <c r="N95" i="6" l="1"/>
  <c r="N96" i="6" l="1"/>
  <c r="N97" i="6" l="1"/>
  <c r="N98" i="6" l="1"/>
  <c r="N99" i="6" l="1"/>
  <c r="N100" i="6" l="1"/>
  <c r="N101" i="6" l="1"/>
  <c r="N102" i="6" l="1"/>
  <c r="N103" i="6" l="1"/>
  <c r="N104" i="6" l="1"/>
  <c r="N105" i="6" l="1"/>
  <c r="N106" i="6" l="1"/>
  <c r="N107" i="6" l="1"/>
  <c r="N108" i="6" l="1"/>
  <c r="N109" i="6" l="1"/>
  <c r="N110" i="6" l="1"/>
  <c r="N111" i="6" l="1"/>
  <c r="N112" i="6" l="1"/>
  <c r="N113" i="6" l="1"/>
  <c r="N114" i="6" l="1"/>
  <c r="N115" i="6" l="1"/>
  <c r="N116" i="6" l="1"/>
  <c r="N117" i="6" l="1"/>
  <c r="N118" i="6" l="1"/>
  <c r="N119" i="6" l="1"/>
  <c r="N120" i="6" l="1"/>
  <c r="N121" i="6" l="1"/>
  <c r="N122" i="6" l="1"/>
  <c r="N123" i="6" l="1"/>
  <c r="N124" i="6" l="1"/>
  <c r="N125" i="6" l="1"/>
  <c r="N126" i="6" l="1"/>
  <c r="N127" i="6" l="1"/>
  <c r="N128" i="6" l="1"/>
  <c r="N129" i="6" l="1"/>
  <c r="N130" i="6" l="1"/>
  <c r="N131" i="6" l="1"/>
  <c r="N132" i="6" l="1"/>
  <c r="N133" i="6" l="1"/>
  <c r="N134" i="6" l="1"/>
  <c r="N135" i="6" l="1"/>
  <c r="N136" i="6" l="1"/>
  <c r="N137" i="6" l="1"/>
  <c r="N138" i="6" l="1"/>
  <c r="N139" i="6" l="1"/>
  <c r="N140" i="6" l="1"/>
  <c r="N141" i="6" l="1"/>
  <c r="N142" i="6" l="1"/>
  <c r="N143" i="6" l="1"/>
  <c r="N144" i="6" l="1"/>
  <c r="N145" i="6" l="1"/>
  <c r="N146" i="6" l="1"/>
  <c r="N147" i="6" l="1"/>
  <c r="N148" i="6" l="1"/>
  <c r="N149" i="6" l="1"/>
  <c r="N150" i="6" l="1"/>
  <c r="N151" i="6" l="1"/>
  <c r="N152" i="6" l="1"/>
  <c r="N153" i="6" l="1"/>
  <c r="N154" i="6" l="1"/>
  <c r="N155" i="6" l="1"/>
  <c r="N156" i="6" l="1"/>
  <c r="N157" i="6" l="1"/>
  <c r="N158" i="6" l="1"/>
  <c r="N159" i="6" l="1"/>
  <c r="N160" i="6" l="1"/>
  <c r="N161" i="6" l="1"/>
  <c r="N162" i="6" l="1"/>
  <c r="N163" i="6" l="1"/>
  <c r="N164" i="6" l="1"/>
  <c r="N165" i="6" l="1"/>
  <c r="N166" i="6" l="1"/>
  <c r="N167" i="6" l="1"/>
  <c r="N168" i="6" l="1"/>
  <c r="N169" i="6" l="1"/>
  <c r="N170" i="6" l="1"/>
  <c r="N171" i="6" l="1"/>
  <c r="N172" i="6" l="1"/>
  <c r="N173" i="6" l="1"/>
  <c r="N174" i="6" l="1"/>
  <c r="N175" i="6" l="1"/>
  <c r="N176" i="6" l="1"/>
  <c r="N177" i="6" l="1"/>
  <c r="N178" i="6" l="1"/>
  <c r="N179" i="6" l="1"/>
  <c r="N180" i="6" l="1"/>
  <c r="N181" i="6" l="1"/>
  <c r="N182" i="6" l="1"/>
  <c r="N183" i="6" l="1"/>
  <c r="N184" i="6" l="1"/>
  <c r="N185" i="6" l="1"/>
  <c r="N186" i="6" l="1"/>
  <c r="N187" i="6" l="1"/>
  <c r="N188" i="6" l="1"/>
  <c r="N189" i="6" l="1"/>
  <c r="N190" i="6" l="1"/>
  <c r="N191" i="6" l="1"/>
  <c r="N192" i="6" l="1"/>
  <c r="N193" i="6" l="1"/>
  <c r="N194" i="6" l="1"/>
  <c r="N195" i="6" l="1"/>
  <c r="N196" i="6" l="1"/>
  <c r="N197" i="6" l="1"/>
  <c r="N198" i="6" l="1"/>
  <c r="N199" i="6" l="1"/>
  <c r="N200" i="6" l="1"/>
  <c r="N201" i="6" l="1"/>
  <c r="N202" i="6" l="1"/>
  <c r="N203" i="6" l="1"/>
  <c r="N204" i="6" l="1"/>
  <c r="N205" i="6" l="1"/>
  <c r="N206" i="6" l="1"/>
  <c r="N207" i="6" l="1"/>
  <c r="N208" i="6" l="1"/>
  <c r="N209" i="6" l="1"/>
  <c r="N210" i="6" l="1"/>
  <c r="N211" i="6" l="1"/>
  <c r="N212" i="6" l="1"/>
  <c r="N213" i="6" l="1"/>
  <c r="N214" i="6" l="1"/>
  <c r="N215" i="6" l="1"/>
  <c r="N216" i="6" l="1"/>
  <c r="N217" i="6" l="1"/>
  <c r="N218" i="6" l="1"/>
  <c r="N219" i="6" l="1"/>
  <c r="N220" i="6" l="1"/>
  <c r="N221" i="6" l="1"/>
  <c r="N222" i="6" l="1"/>
  <c r="N223" i="6" l="1"/>
  <c r="N224" i="6" l="1"/>
  <c r="N225" i="6" l="1"/>
  <c r="N226" i="6" l="1"/>
  <c r="N227" i="6" l="1"/>
  <c r="N228" i="6" l="1"/>
  <c r="N229" i="6" l="1"/>
  <c r="N230" i="6" l="1"/>
  <c r="N231" i="6" l="1"/>
  <c r="N232" i="6" l="1"/>
  <c r="N233" i="6" l="1"/>
  <c r="N234" i="6" l="1"/>
  <c r="N235" i="6" l="1"/>
  <c r="N236" i="6" l="1"/>
  <c r="N237" i="6" l="1"/>
  <c r="N238" i="6" l="1"/>
  <c r="N239" i="6" l="1"/>
  <c r="N240" i="6" l="1"/>
  <c r="N241" i="6" l="1"/>
  <c r="N242" i="6" l="1"/>
  <c r="N243" i="6" l="1"/>
  <c r="N244" i="6" l="1"/>
  <c r="N245" i="6" l="1"/>
  <c r="N246" i="6" l="1"/>
  <c r="N247" i="6" l="1"/>
  <c r="N248" i="6" l="1"/>
  <c r="N249" i="6" l="1"/>
  <c r="N250" i="6" l="1"/>
  <c r="N251" i="6" l="1"/>
  <c r="N252" i="6" l="1"/>
  <c r="N253" i="6" l="1"/>
  <c r="N254" i="6" l="1"/>
  <c r="N255" i="6" l="1"/>
  <c r="N256" i="6" l="1"/>
  <c r="N257" i="6" l="1"/>
  <c r="N258" i="6" l="1"/>
  <c r="N259" i="6" l="1"/>
  <c r="N260" i="6" l="1"/>
  <c r="N261" i="6" l="1"/>
  <c r="N262" i="6" l="1"/>
  <c r="N263" i="6" l="1"/>
  <c r="N264" i="6" l="1"/>
  <c r="N265" i="6" l="1"/>
  <c r="N266" i="6" l="1"/>
  <c r="N267" i="6" l="1"/>
  <c r="N268" i="6" l="1"/>
  <c r="N269" i="6" l="1"/>
  <c r="N270" i="6" l="1"/>
  <c r="N271" i="6" l="1"/>
  <c r="N272" i="6" l="1"/>
  <c r="N273" i="6" l="1"/>
  <c r="N274" i="6" l="1"/>
  <c r="N275" i="6" l="1"/>
  <c r="N276" i="6" l="1"/>
  <c r="N277" i="6" l="1"/>
  <c r="N278" i="6" l="1"/>
  <c r="N279" i="6" l="1"/>
  <c r="N280" i="6" l="1"/>
  <c r="N281" i="6" l="1"/>
  <c r="N282" i="6" l="1"/>
  <c r="N283" i="6" l="1"/>
  <c r="N284" i="6" l="1"/>
  <c r="N285" i="6" l="1"/>
  <c r="N286" i="6" l="1"/>
  <c r="N287" i="6" l="1"/>
  <c r="N288" i="6" l="1"/>
  <c r="N289" i="6" l="1"/>
  <c r="N290" i="6" l="1"/>
  <c r="N291" i="6" l="1"/>
  <c r="N292" i="6" l="1"/>
  <c r="N293" i="6" l="1"/>
  <c r="N294" i="6" l="1"/>
  <c r="N295" i="6" l="1"/>
  <c r="N296" i="6" l="1"/>
  <c r="N297" i="6" l="1"/>
  <c r="N298" i="6" l="1"/>
  <c r="N299" i="6" l="1"/>
  <c r="N300" i="6" l="1"/>
  <c r="N301" i="6" l="1"/>
  <c r="N302" i="6" l="1"/>
  <c r="N303" i="6" l="1"/>
  <c r="N304" i="6" l="1"/>
  <c r="N305" i="6" l="1"/>
  <c r="N306" i="6" l="1"/>
  <c r="N307" i="6" l="1"/>
  <c r="N308" i="6" l="1"/>
  <c r="N309" i="6" l="1"/>
  <c r="N310" i="6" l="1"/>
  <c r="N311" i="6" l="1"/>
  <c r="N312" i="6" l="1"/>
  <c r="N313" i="6" l="1"/>
  <c r="N314" i="6" l="1"/>
  <c r="N315" i="6" l="1"/>
  <c r="N316" i="6" l="1"/>
  <c r="N317" i="6" l="1"/>
  <c r="N318" i="6" l="1"/>
  <c r="N319" i="6" l="1"/>
  <c r="N320" i="6" l="1"/>
  <c r="N321" i="6" l="1"/>
  <c r="N322" i="6" l="1"/>
  <c r="N323" i="6" l="1"/>
  <c r="N324" i="6" l="1"/>
  <c r="N325" i="6" l="1"/>
  <c r="N326" i="6" l="1"/>
  <c r="N327" i="6" l="1"/>
  <c r="N328" i="6" l="1"/>
  <c r="N329" i="6" l="1"/>
  <c r="N330" i="6" l="1"/>
  <c r="N331" i="6" l="1"/>
  <c r="N332" i="6" l="1"/>
  <c r="N333" i="6" l="1"/>
  <c r="N334" i="6" l="1"/>
  <c r="N335" i="6" l="1"/>
  <c r="N336" i="6" l="1"/>
  <c r="N337" i="6" l="1"/>
  <c r="N338" i="6" l="1"/>
  <c r="N339" i="6" l="1"/>
  <c r="N340" i="6" l="1"/>
  <c r="N341" i="6" l="1"/>
  <c r="N342" i="6" l="1"/>
  <c r="N343" i="6" l="1"/>
  <c r="N344" i="6" l="1"/>
  <c r="N345" i="6" l="1"/>
  <c r="N346" i="6" l="1"/>
  <c r="N347" i="6" l="1"/>
  <c r="N348" i="6" l="1"/>
  <c r="N349" i="6" l="1"/>
  <c r="N350" i="6" l="1"/>
  <c r="N351" i="6" l="1"/>
  <c r="N352" i="6" l="1"/>
  <c r="N353" i="6" l="1"/>
  <c r="N354" i="6" l="1"/>
  <c r="N355" i="6" l="1"/>
  <c r="N356" i="6" l="1"/>
  <c r="N357" i="6" l="1"/>
  <c r="N358" i="6" l="1"/>
  <c r="N359" i="6" l="1"/>
  <c r="N360" i="6" l="1"/>
  <c r="N361" i="6" l="1"/>
  <c r="N362" i="6" l="1"/>
  <c r="N363" i="6" l="1"/>
  <c r="N364" i="6" l="1"/>
  <c r="N365" i="6" l="1"/>
  <c r="N366" i="6" l="1"/>
  <c r="N367" i="6" l="1"/>
  <c r="N368" i="6" l="1"/>
  <c r="N369" i="6" l="1"/>
  <c r="N370" i="6" l="1"/>
  <c r="N371" i="6" l="1"/>
  <c r="N372" i="6" l="1"/>
  <c r="N373" i="6" l="1"/>
  <c r="N374" i="6" l="1"/>
  <c r="N375" i="6" l="1"/>
  <c r="N376" i="6" l="1"/>
  <c r="N377" i="6" l="1"/>
  <c r="N378" i="6" l="1"/>
  <c r="N379" i="6" l="1"/>
  <c r="N380" i="6" l="1"/>
  <c r="N381" i="6" l="1"/>
  <c r="N382" i="6" l="1"/>
  <c r="N383" i="6" l="1"/>
  <c r="N384" i="6" l="1"/>
  <c r="N385" i="6" l="1"/>
  <c r="N386" i="6" l="1"/>
  <c r="N387" i="6" l="1"/>
  <c r="N388" i="6" l="1"/>
  <c r="N389" i="6" l="1"/>
  <c r="N390" i="6" l="1"/>
  <c r="N391" i="6" l="1"/>
  <c r="N392" i="6" l="1"/>
  <c r="N393" i="6" l="1"/>
  <c r="N394" i="6" l="1"/>
  <c r="N395" i="6" l="1"/>
  <c r="N396" i="6" l="1"/>
  <c r="N397" i="6" l="1"/>
  <c r="N398" i="6" l="1"/>
  <c r="N399" i="6" l="1"/>
  <c r="N400" i="6" l="1"/>
  <c r="N401" i="6" l="1"/>
  <c r="N402" i="6" l="1"/>
  <c r="N403" i="6" l="1"/>
  <c r="N404" i="6" l="1"/>
  <c r="N405" i="6" l="1"/>
  <c r="N406" i="6" l="1"/>
  <c r="N407" i="6" l="1"/>
  <c r="N408" i="6" l="1"/>
  <c r="N409" i="6" l="1"/>
  <c r="N410" i="6" l="1"/>
  <c r="N411" i="6" l="1"/>
  <c r="N412" i="6" l="1"/>
  <c r="N413" i="6" l="1"/>
  <c r="N414" i="6" l="1"/>
  <c r="N415" i="6" l="1"/>
  <c r="N416" i="6" l="1"/>
  <c r="N417" i="6" l="1"/>
  <c r="N418" i="6" l="1"/>
  <c r="N419" i="6" l="1"/>
  <c r="N420" i="6" l="1"/>
  <c r="N421" i="6" l="1"/>
  <c r="N422" i="6" l="1"/>
  <c r="N423" i="6" l="1"/>
  <c r="N424" i="6" l="1"/>
  <c r="N425" i="6" l="1"/>
  <c r="N426" i="6" l="1"/>
  <c r="N427" i="6" l="1"/>
  <c r="N428" i="6" l="1"/>
  <c r="N429" i="6" l="1"/>
  <c r="N430" i="6" l="1"/>
  <c r="N431" i="6" l="1"/>
  <c r="N432" i="6" l="1"/>
  <c r="N433" i="6" l="1"/>
  <c r="N434" i="6" l="1"/>
  <c r="N435" i="6" l="1"/>
  <c r="N436" i="6" l="1"/>
  <c r="N437" i="6" l="1"/>
  <c r="N438" i="6" l="1"/>
  <c r="N439" i="6" l="1"/>
  <c r="N440" i="6" l="1"/>
  <c r="N441" i="6" l="1"/>
  <c r="N442" i="6" l="1"/>
  <c r="N443" i="6" l="1"/>
  <c r="N444" i="6" l="1"/>
  <c r="N445" i="6" l="1"/>
  <c r="N446" i="6" l="1"/>
  <c r="N447" i="6" l="1"/>
  <c r="N448" i="6" l="1"/>
  <c r="N449" i="6" l="1"/>
  <c r="N450" i="6" l="1"/>
  <c r="N451" i="6" l="1"/>
  <c r="N452" i="6" l="1"/>
  <c r="N453" i="6" l="1"/>
  <c r="N454" i="6" l="1"/>
  <c r="N455" i="6" l="1"/>
  <c r="N456" i="6" l="1"/>
  <c r="N457" i="6" l="1"/>
  <c r="N458" i="6" l="1"/>
  <c r="N459" i="6" l="1"/>
  <c r="N460" i="6" l="1"/>
  <c r="N461" i="6" l="1"/>
  <c r="N462" i="6" l="1"/>
  <c r="N463" i="6" l="1"/>
  <c r="N464" i="6" l="1"/>
  <c r="N465" i="6" l="1"/>
  <c r="N466" i="6" l="1"/>
  <c r="N467" i="6" l="1"/>
  <c r="N468" i="6" l="1"/>
  <c r="N469" i="6" l="1"/>
  <c r="N470" i="6" l="1"/>
  <c r="N471" i="6" l="1"/>
  <c r="N472" i="6" l="1"/>
  <c r="N473" i="6" l="1"/>
  <c r="N474" i="6" l="1"/>
  <c r="N475" i="6" l="1"/>
  <c r="N476" i="6" l="1"/>
  <c r="N477" i="6" l="1"/>
  <c r="N478" i="6" l="1"/>
  <c r="N479" i="6" l="1"/>
  <c r="N480" i="6" l="1"/>
  <c r="N481" i="6" l="1"/>
  <c r="N482" i="6" l="1"/>
  <c r="N483" i="6" l="1"/>
  <c r="N484" i="6" l="1"/>
  <c r="N485" i="6" l="1"/>
  <c r="N486" i="6" l="1"/>
  <c r="N487" i="6" l="1"/>
  <c r="N488" i="6" l="1"/>
  <c r="N489" i="6" l="1"/>
  <c r="N490" i="6" l="1"/>
  <c r="N491" i="6" l="1"/>
  <c r="N492" i="6" l="1"/>
  <c r="N493" i="6" l="1"/>
  <c r="N494" i="6" l="1"/>
  <c r="N495" i="6" l="1"/>
  <c r="N496" i="6" l="1"/>
  <c r="N497" i="6" l="1"/>
  <c r="N498" i="6" l="1"/>
  <c r="N499" i="6" l="1"/>
  <c r="N500" i="6" l="1"/>
  <c r="N501" i="6" l="1"/>
  <c r="N502" i="6" l="1"/>
  <c r="N503" i="6" l="1"/>
  <c r="N504" i="6" l="1"/>
  <c r="N505" i="6" l="1"/>
  <c r="N506" i="6" l="1"/>
  <c r="N507" i="6" l="1"/>
  <c r="N508" i="6" l="1"/>
  <c r="N509" i="6" l="1"/>
  <c r="N510" i="6" l="1"/>
  <c r="N511" i="6" l="1"/>
  <c r="N512" i="6" l="1"/>
  <c r="N513" i="6" l="1"/>
  <c r="N514" i="6" l="1"/>
  <c r="N515" i="6" l="1"/>
  <c r="N516" i="6" l="1"/>
  <c r="N517" i="6" l="1"/>
  <c r="N518" i="6" l="1"/>
  <c r="N519" i="6" l="1"/>
  <c r="N520" i="6" l="1"/>
  <c r="N521" i="6" l="1"/>
  <c r="N522" i="6" l="1"/>
  <c r="N523" i="6" l="1"/>
  <c r="N524" i="6" l="1"/>
  <c r="N525" i="6" l="1"/>
  <c r="N526" i="6" l="1"/>
  <c r="N527" i="6" l="1"/>
  <c r="N528" i="6" l="1"/>
  <c r="N529" i="6" l="1"/>
  <c r="N530" i="6" l="1"/>
  <c r="N531" i="6" l="1"/>
  <c r="N532" i="6" l="1"/>
  <c r="N533" i="6" l="1"/>
  <c r="N534" i="6" l="1"/>
  <c r="N535" i="6" l="1"/>
  <c r="N536" i="6" l="1"/>
  <c r="N537" i="6" l="1"/>
  <c r="N538" i="6" l="1"/>
  <c r="N539" i="6" l="1"/>
  <c r="N540" i="6" l="1"/>
  <c r="N541" i="6" l="1"/>
  <c r="N542" i="6" l="1"/>
  <c r="N543" i="6" l="1"/>
  <c r="N544" i="6" l="1"/>
  <c r="N545" i="6" l="1"/>
  <c r="N546" i="6" l="1"/>
  <c r="N547" i="6" l="1"/>
  <c r="N548" i="6" l="1"/>
  <c r="N549" i="6" l="1"/>
  <c r="N550" i="6" l="1"/>
  <c r="N551" i="6" l="1"/>
  <c r="N552" i="6" l="1"/>
  <c r="N553" i="6" l="1"/>
  <c r="N555" i="6" l="1"/>
  <c r="N554" i="6"/>
  <c r="E146" i="7" l="1"/>
  <c r="E147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<sst xmlns="http://schemas.openxmlformats.org/spreadsheetml/2006/main" count="228" uniqueCount="171">
  <si>
    <t>Reporting Ausbildung, Umschulung</t>
  </si>
  <si>
    <t>Die Reportingliste muss im EXCEL-Format und ungeschützt eingereicht werden, damit das Kontraktmanagement die Daten anschliessend bedürfnisgerecht sortieren kann.</t>
  </si>
  <si>
    <t>Name Leistungserbringende</t>
  </si>
  <si>
    <t>(zwingend auszufüllen)</t>
  </si>
  <si>
    <t>Auswertungszeitraum:</t>
  </si>
  <si>
    <t>Nummer eintragen</t>
  </si>
  <si>
    <t>Name, Vorname 
eintragen</t>
  </si>
  <si>
    <t>Jahrgang
eintragen</t>
  </si>
  <si>
    <t>Berufsbezeichnung</t>
  </si>
  <si>
    <t>1 = Kriterium erfüllt</t>
  </si>
  <si>
    <t>Daten eintragen</t>
  </si>
  <si>
    <t>ausfüllen, wenn weitere Informationen wichtig sind</t>
  </si>
  <si>
    <t>Vers.-Nr. der vP
756.xxxx.xxxx.xx</t>
  </si>
  <si>
    <t>versicherte Personen</t>
  </si>
  <si>
    <t>Jahrgang</t>
  </si>
  <si>
    <t xml:space="preserve">Berufsbezeichnung </t>
  </si>
  <si>
    <t>Ausbildungen</t>
  </si>
  <si>
    <t>Eintritt</t>
  </si>
  <si>
    <t>Austritt</t>
  </si>
  <si>
    <t>Dauer</t>
  </si>
  <si>
    <t>Wirkung / Anschlusslösung</t>
  </si>
  <si>
    <t>Ausbildungsniveau</t>
  </si>
  <si>
    <t>Ausbildungsrahmen</t>
  </si>
  <si>
    <t>Übertritte</t>
  </si>
  <si>
    <t>Schulisches</t>
  </si>
  <si>
    <t>Weitere Mass-nahmen</t>
  </si>
  <si>
    <t>Abschluss erfolgreich</t>
  </si>
  <si>
    <t>Anschlusslösung</t>
  </si>
  <si>
    <t>(zwingender Versand via HIN)</t>
  </si>
  <si>
    <t>EFZ</t>
  </si>
  <si>
    <t>EBA</t>
  </si>
  <si>
    <t>PrA | IV-Anlehre</t>
  </si>
  <si>
    <t>Praktischer Teil in Institution (905.060.x.x)</t>
  </si>
  <si>
    <t>Praktischer Teil in Institution und Arbeitsmarkt (905.061.x.x)</t>
  </si>
  <si>
    <t>Supported Education im ersten Arbeitsmarkt (905.062.x.x)</t>
  </si>
  <si>
    <t xml:space="preserve">Stufe Nr. </t>
  </si>
  <si>
    <t>Vorherige Stufe</t>
  </si>
  <si>
    <t>Differenz</t>
  </si>
  <si>
    <t>Schulischer Teil in Institution (905.063.x.x)</t>
  </si>
  <si>
    <t>Schul- und Prüfungsgebühren (905.064.x.x)</t>
  </si>
  <si>
    <t>Stützkurse / Nachhilfeunterricht (905.067.x.x)</t>
  </si>
  <si>
    <t>Sprachkurse (905.068.x.x)</t>
  </si>
  <si>
    <t xml:space="preserve">Berufsschule extern </t>
  </si>
  <si>
    <t>Andere Ausbildungen zur beruflichen Eingliederung (905.065.x.x)</t>
  </si>
  <si>
    <t>Gezielte Vorbereitung (905.066.x.x)</t>
  </si>
  <si>
    <t>Eintrittsdatum</t>
  </si>
  <si>
    <t>Austritts-/Abbruchdatum</t>
  </si>
  <si>
    <t>Anzahl Monate</t>
  </si>
  <si>
    <t>JA</t>
  </si>
  <si>
    <t>NEIN</t>
  </si>
  <si>
    <t>Abbruch</t>
  </si>
  <si>
    <t>1. Arbeitsmarkt (orts- und branchenüblicher Lohn)</t>
  </si>
  <si>
    <t>1. Arbeitsmarkt (reduzierter Lohn)</t>
  </si>
  <si>
    <t>geschützter Arbeitsplatz</t>
  </si>
  <si>
    <t>Weiterführende Ausbildung</t>
  </si>
  <si>
    <t>RAV</t>
  </si>
  <si>
    <t>Keine Anschlusslösung (Klinik, Sozialdienst)</t>
  </si>
  <si>
    <t>Eintrittsdatum Anschlusslösung</t>
  </si>
  <si>
    <t>Zuweisende IV-Stelle (Kantonskürzel erfassen)</t>
  </si>
  <si>
    <t>Anzahl vP</t>
  </si>
  <si>
    <t>Anzahl Mitteilungen</t>
  </si>
  <si>
    <t>Anzahl</t>
  </si>
  <si>
    <t>Eingliederungsfachperson (EFP)</t>
  </si>
  <si>
    <t>Fallführende Person
Leistungserbringer</t>
  </si>
  <si>
    <t>Bemerkungen</t>
  </si>
  <si>
    <t>Anteil</t>
  </si>
  <si>
    <t>Spalte1</t>
  </si>
  <si>
    <t>Spalte2</t>
  </si>
  <si>
    <t>Spalte3</t>
  </si>
  <si>
    <t>Spalte4</t>
  </si>
  <si>
    <t>Spalte5</t>
  </si>
  <si>
    <t>Spalte6</t>
  </si>
  <si>
    <t>Spalte7</t>
  </si>
  <si>
    <t>Spalte8</t>
  </si>
  <si>
    <t>Spalte82</t>
  </si>
  <si>
    <t>Spalte9</t>
  </si>
  <si>
    <t>Spalte10</t>
  </si>
  <si>
    <t>Spalte104</t>
  </si>
  <si>
    <t>Spalte103</t>
  </si>
  <si>
    <t>Spalte102</t>
  </si>
  <si>
    <t>Spalte11</t>
  </si>
  <si>
    <t>Spalte12</t>
  </si>
  <si>
    <t>Spalte123</t>
  </si>
  <si>
    <t>Spalte122</t>
  </si>
  <si>
    <t>Spalte1224</t>
  </si>
  <si>
    <t>Spalte1223</t>
  </si>
  <si>
    <t>Spalte1222</t>
  </si>
  <si>
    <t>Spalte13</t>
  </si>
  <si>
    <t>Spalte15</t>
  </si>
  <si>
    <t>Spalte16</t>
  </si>
  <si>
    <t>Spalte17</t>
  </si>
  <si>
    <t>Spalte18</t>
  </si>
  <si>
    <t>Spalte19</t>
  </si>
  <si>
    <t>Spalte20</t>
  </si>
  <si>
    <t>Spalte21</t>
  </si>
  <si>
    <t>Spalte22</t>
  </si>
  <si>
    <t>Spalte23</t>
  </si>
  <si>
    <t>Spalte24</t>
  </si>
  <si>
    <t>Spalte25</t>
  </si>
  <si>
    <t>Spalte26</t>
  </si>
  <si>
    <t>Spalte262</t>
  </si>
  <si>
    <t>Spalte27</t>
  </si>
  <si>
    <t>Spalte28</t>
  </si>
  <si>
    <t>Spalte29</t>
  </si>
  <si>
    <t>Spalte30</t>
  </si>
  <si>
    <t>Spalte31</t>
  </si>
  <si>
    <t>Spalte32</t>
  </si>
  <si>
    <t>Spalte33</t>
  </si>
  <si>
    <t>Auswertung Reporting</t>
  </si>
  <si>
    <t>1 Kennzahlen</t>
  </si>
  <si>
    <t>Massnahmenverteilung nach Ausbildungsniveau</t>
  </si>
  <si>
    <t>Anzahl Massnahmen</t>
  </si>
  <si>
    <t>Aktuelles Berichtsjahr</t>
  </si>
  <si>
    <t>Vorjahr</t>
  </si>
  <si>
    <t>Aktuelles  Berichtsjahr</t>
  </si>
  <si>
    <t>Praktischer Teil in Institution</t>
  </si>
  <si>
    <t>Praktischer Teil in Institution und Arbeitsmarkt</t>
  </si>
  <si>
    <t>Supported Education im 1. Arbeitsmarkt</t>
  </si>
  <si>
    <t>Massnahmenverteilung nach Ausbildungsrahmen</t>
  </si>
  <si>
    <t>Altersschnitt vP</t>
  </si>
  <si>
    <t>Verteilung Berufe</t>
  </si>
  <si>
    <t>Zuweisender Kanton</t>
  </si>
  <si>
    <t>AG</t>
  </si>
  <si>
    <t>AI</t>
  </si>
  <si>
    <t>AR</t>
  </si>
  <si>
    <t>BL</t>
  </si>
  <si>
    <t>BS</t>
  </si>
  <si>
    <t>BE</t>
  </si>
  <si>
    <t>FR</t>
  </si>
  <si>
    <t>GE</t>
  </si>
  <si>
    <t>GL</t>
  </si>
  <si>
    <t>GR</t>
  </si>
  <si>
    <t>JU</t>
  </si>
  <si>
    <t>LU</t>
  </si>
  <si>
    <t>NE</t>
  </si>
  <si>
    <t>NW</t>
  </si>
  <si>
    <t>OW</t>
  </si>
  <si>
    <t>SG</t>
  </si>
  <si>
    <t>SH</t>
  </si>
  <si>
    <t>SO</t>
  </si>
  <si>
    <t>SZ</t>
  </si>
  <si>
    <t>TG</t>
  </si>
  <si>
    <t>TI</t>
  </si>
  <si>
    <t>UR</t>
  </si>
  <si>
    <t>Verteilung Kantone</t>
  </si>
  <si>
    <t>VD</t>
  </si>
  <si>
    <t>VS</t>
  </si>
  <si>
    <t>ZG</t>
  </si>
  <si>
    <t>ZH</t>
  </si>
  <si>
    <t>Anzahl Zuweisende</t>
  </si>
  <si>
    <t>Name EFP</t>
  </si>
  <si>
    <t>Prozent</t>
  </si>
  <si>
    <t>Anschlusslösung pro Ausbilungsstufe</t>
  </si>
  <si>
    <t>Anschlusslösung nach Ausbilungsrahmen</t>
  </si>
  <si>
    <t>2 Evaluation der Massnahme</t>
  </si>
  <si>
    <t>Massnahmenerfolg nach Ausbildungsstufe</t>
  </si>
  <si>
    <t>Durchlässigkeit</t>
  </si>
  <si>
    <t>Anzahl Übertritte Richtung 1. Arbeitsmarkt</t>
  </si>
  <si>
    <t>Anzahl Übertritte Richtung geschützter Rahmen</t>
  </si>
  <si>
    <t>Anzahl beendete Massnahmen aufgrund Austritt oder Abbruch</t>
  </si>
  <si>
    <t>Anschlusslösung pro Ausbildungsstufe</t>
  </si>
  <si>
    <t>Gesamt</t>
  </si>
  <si>
    <t>1. AM (orts- und branchenüblicher Lohn)</t>
  </si>
  <si>
    <t>1. AM (reduzierter Lohn)</t>
  </si>
  <si>
    <t>Massnahmenerfolg nach Ausbildungsrahmen</t>
  </si>
  <si>
    <t>Anschlusslösung nach Ausbildungsrahmen</t>
  </si>
  <si>
    <t>Gezielte Vorbereitung</t>
  </si>
  <si>
    <t>Erfolgreicher Abschluss der Massnahme</t>
  </si>
  <si>
    <t>Ja</t>
  </si>
  <si>
    <t>Nein</t>
  </si>
  <si>
    <t>Praktischer Teil in der Institution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</si>
</sst>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_ * #,##0_ ;_ * \-#,##0_ ;_ * &quot;-&quot;??_ ;_ @_ "/>
    <numFmt numFmtId="169" formatCode="0.000"/>
    <numFmt numFmtId="170" formatCode="0.0"/>
  </numFmts>
  <fonts count="37" x14ac:knownFonts="1">
    <font>
      <sz val="11"/>
      <color theme="1"/>
      <name val="Inter Light"/>
      <family val="2"/>
      <scheme val="minor"/>
    </font>
    <font>
      <sz val="10.5"/>
      <color theme="1"/>
      <name val="Arial"/>
      <family val="2"/>
    </font>
    <font>
      <sz val="18"/>
      <color theme="3"/>
      <name val="Inter SemiBold"/>
      <family val="2"/>
      <scheme val="major"/>
    </font>
    <font>
      <sz val="10.5"/>
      <color theme="1"/>
      <name val="Inter Light"/>
      <family val="2"/>
      <scheme val="minor"/>
    </font>
    <font>
      <b/>
      <sz val="10.5"/>
      <color rgb="FF3F3F3F"/>
      <name val="Inter SemiBold"/>
      <family val="2"/>
      <scheme val="major"/>
    </font>
    <font>
      <b/>
      <sz val="10.5"/>
      <color rgb="FFFA7D00"/>
      <name val="Inter SemiBold"/>
      <family val="2"/>
      <scheme val="major"/>
    </font>
    <font>
      <i/>
      <sz val="10.5"/>
      <color rgb="FF7F7F7F"/>
      <name val="Inter Light"/>
      <family val="2"/>
      <scheme val="minor"/>
    </font>
    <font>
      <sz val="10.5"/>
      <color rgb="FFFA7D00"/>
      <name val="Inter Light"/>
      <family val="2"/>
      <scheme val="minor"/>
    </font>
    <font>
      <sz val="10.5"/>
      <color rgb="FFFF0000"/>
      <name val="Inter Light"/>
      <family val="2"/>
      <scheme val="minor"/>
    </font>
    <font>
      <b/>
      <sz val="10.5"/>
      <color theme="0"/>
      <name val="Inter Light"/>
      <family val="2"/>
      <scheme val="minor"/>
    </font>
    <font>
      <b/>
      <sz val="10.5"/>
      <color theme="1"/>
      <name val="Inter Light"/>
      <family val="2"/>
      <scheme val="minor"/>
    </font>
    <font>
      <b/>
      <sz val="15"/>
      <color theme="1"/>
      <name val="Inter SemiBold"/>
      <family val="2"/>
      <scheme val="major"/>
    </font>
    <font>
      <b/>
      <sz val="13"/>
      <name val="Inter SemiBold"/>
      <family val="2"/>
      <scheme val="major"/>
    </font>
    <font>
      <b/>
      <sz val="11"/>
      <name val="Inter SemiBold"/>
      <family val="3"/>
      <scheme val="major"/>
    </font>
    <font>
      <sz val="10.5"/>
      <color theme="0"/>
      <name val="Inter Light"/>
      <family val="2"/>
      <scheme val="minor"/>
    </font>
    <font>
      <sz val="8"/>
      <color theme="1"/>
      <name val="Inter Light"/>
      <family val="2"/>
      <scheme val="minor"/>
    </font>
    <font>
      <sz val="10"/>
      <color rgb="FF006100"/>
      <name val="Inter Light"/>
      <family val="2"/>
      <scheme val="minor"/>
    </font>
    <font>
      <sz val="10"/>
      <color rgb="FF9C6500"/>
      <name val="Inter Light"/>
      <family val="2"/>
      <scheme val="minor"/>
    </font>
    <font>
      <sz val="10"/>
      <color rgb="FF9C0006"/>
      <name val="Inter Light"/>
      <family val="2"/>
      <scheme val="minor"/>
    </font>
    <font>
      <sz val="10"/>
      <color theme="1"/>
      <name val="Inter Light"/>
      <family val="2"/>
      <scheme val="minor"/>
    </font>
    <font>
      <u/>
      <sz val="8"/>
      <color theme="1"/>
      <name val="Inter Light"/>
      <family val="2"/>
      <scheme val="minor"/>
    </font>
    <font>
      <sz val="8"/>
      <color theme="1"/>
      <name val="Inter SemiBold"/>
      <scheme val="major"/>
    </font>
    <font>
      <sz val="13"/>
      <color theme="1"/>
      <name val="Inter Light"/>
      <family val="2"/>
      <scheme val="minor"/>
    </font>
    <font>
      <sz val="11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6"/>
      <name val="Arial"/>
      <family val="2"/>
    </font>
    <font>
      <sz val="13"/>
      <color theme="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7.5"/>
      <color theme="1"/>
      <name val="Arial"/>
      <family val="2"/>
    </font>
    <font>
      <sz val="8"/>
      <name val="Inter Light"/>
      <family val="2"/>
      <scheme val="minor"/>
    </font>
    <font>
      <sz val="14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53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Alignment="0" applyProtection="0"/>
    <xf numFmtId="0" fontId="13" fillId="0" borderId="0" applyNumberFormat="0" applyFill="0" applyAlignment="0" applyProtection="0"/>
    <xf numFmtId="0" fontId="13" fillId="0" borderId="0" applyNumberFormat="0" applyFill="0" applyAlignment="0" applyProtection="0"/>
    <xf numFmtId="0" fontId="16" fillId="2" borderId="0" applyNumberFormat="0" applyBorder="0" applyAlignment="0" applyProtection="0"/>
    <xf numFmtId="0" fontId="18" fillId="3" borderId="0" applyNumberFormat="0" applyBorder="0" applyAlignment="0" applyProtection="0"/>
    <xf numFmtId="0" fontId="17" fillId="4" borderId="0" applyNumberFormat="0" applyBorder="0" applyAlignment="0" applyProtection="0"/>
    <xf numFmtId="0" fontId="3" fillId="5" borderId="1" applyNumberFormat="0" applyAlignment="0" applyProtection="0"/>
    <xf numFmtId="0" fontId="4" fillId="6" borderId="2" applyNumberFormat="0" applyAlignment="0" applyProtection="0"/>
    <xf numFmtId="0" fontId="5" fillId="6" borderId="1" applyNumberFormat="0" applyAlignment="0" applyProtection="0"/>
    <xf numFmtId="0" fontId="7" fillId="0" borderId="3" applyNumberFormat="0" applyFill="0" applyAlignment="0" applyProtection="0"/>
    <xf numFmtId="0" fontId="9" fillId="7" borderId="4" applyNumberFormat="0" applyAlignment="0" applyProtection="0"/>
    <xf numFmtId="0" fontId="8" fillId="0" borderId="0" applyNumberFormat="0" applyFill="0" applyBorder="0" applyAlignment="0" applyProtection="0"/>
    <xf numFmtId="0" fontId="3" fillId="32" borderId="5" applyNumberFormat="0" applyAlignment="0" applyProtection="0"/>
    <xf numFmtId="0" fontId="6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20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14" fillId="31" borderId="0" applyNumberFormat="0" applyBorder="0" applyAlignment="0" applyProtection="0"/>
    <xf numFmtId="4" fontId="3" fillId="0" borderId="0" applyFont="0" applyFill="0" applyBorder="0" applyProtection="0"/>
    <xf numFmtId="0" fontId="22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1" fillId="0" borderId="7" applyNumberFormat="0" applyFill="0" applyProtection="0">
      <alignment vertical="top" wrapText="1"/>
    </xf>
    <xf numFmtId="0" fontId="21" fillId="0" borderId="0" applyNumberFormat="0" applyFill="0" applyBorder="0" applyAlignment="0" applyProtection="0"/>
    <xf numFmtId="49" fontId="15" fillId="0" borderId="8" applyNumberFormat="0" applyFont="0" applyFill="0" applyAlignment="0" applyProtection="0"/>
  </cellStyleXfs>
  <cellXfs count="148">
    <xf numFmtId="0" fontId="0" fillId="0" borderId="0" xfId="0"/>
    <xf numFmtId="0" fontId="25" fillId="0" borderId="20" xfId="0" applyFont="1" applyBorder="1" applyProtection="1">
      <protection locked="0"/>
    </xf>
    <xf numFmtId="0" fontId="26" fillId="0" borderId="17" xfId="0" applyFont="1" applyBorder="1" applyAlignment="1" applyProtection="1">
      <alignment horizontal="left"/>
      <protection locked="0"/>
    </xf>
    <xf numFmtId="0" fontId="26" fillId="0" borderId="17" xfId="0" applyFont="1" applyBorder="1" applyAlignment="1" applyProtection="1">
      <alignment horizontal="right"/>
      <protection locked="0"/>
    </xf>
    <xf numFmtId="0" fontId="26" fillId="0" borderId="17" xfId="0" applyFont="1" applyBorder="1" applyProtection="1">
      <protection locked="0"/>
    </xf>
    <xf numFmtId="14" fontId="26" fillId="0" borderId="17" xfId="0" applyNumberFormat="1" applyFont="1" applyBorder="1" applyAlignment="1" applyProtection="1">
      <alignment horizontal="center"/>
      <protection locked="0"/>
    </xf>
    <xf numFmtId="1" fontId="26" fillId="0" borderId="17" xfId="0" applyNumberFormat="1" applyFont="1" applyBorder="1" applyAlignment="1" applyProtection="1">
      <alignment horizontal="center"/>
      <protection locked="0"/>
    </xf>
    <xf numFmtId="14" fontId="26" fillId="0" borderId="17" xfId="0" applyNumberFormat="1" applyFont="1" applyBorder="1" applyProtection="1">
      <protection locked="0"/>
    </xf>
    <xf numFmtId="0" fontId="26" fillId="0" borderId="17" xfId="0" applyFont="1" applyBorder="1" applyAlignment="1" applyProtection="1">
      <alignment horizontal="center"/>
      <protection locked="0"/>
    </xf>
    <xf numFmtId="0" fontId="26" fillId="0" borderId="18" xfId="0" applyFont="1" applyBorder="1" applyProtection="1">
      <protection locked="0"/>
    </xf>
    <xf numFmtId="0" fontId="25" fillId="0" borderId="11" xfId="0" applyFont="1" applyBorder="1" applyProtection="1">
      <protection locked="0"/>
    </xf>
    <xf numFmtId="0" fontId="26" fillId="0" borderId="14" xfId="0" applyFont="1" applyBorder="1" applyAlignment="1" applyProtection="1">
      <alignment horizontal="left"/>
      <protection locked="0"/>
    </xf>
    <xf numFmtId="0" fontId="26" fillId="0" borderId="14" xfId="0" applyFont="1" applyBorder="1" applyAlignment="1" applyProtection="1">
      <alignment horizontal="right"/>
      <protection locked="0"/>
    </xf>
    <xf numFmtId="0" fontId="26" fillId="0" borderId="14" xfId="0" applyFont="1" applyBorder="1" applyProtection="1">
      <protection locked="0"/>
    </xf>
    <xf numFmtId="14" fontId="26" fillId="0" borderId="14" xfId="0" applyNumberFormat="1" applyFont="1" applyBorder="1" applyAlignment="1" applyProtection="1">
      <alignment horizontal="center"/>
      <protection locked="0"/>
    </xf>
    <xf numFmtId="1" fontId="26" fillId="0" borderId="14" xfId="0" applyNumberFormat="1" applyFont="1" applyBorder="1" applyAlignment="1" applyProtection="1">
      <alignment horizontal="center"/>
      <protection locked="0"/>
    </xf>
    <xf numFmtId="14" fontId="26" fillId="0" borderId="14" xfId="0" applyNumberFormat="1" applyFont="1" applyBorder="1" applyProtection="1">
      <protection locked="0"/>
    </xf>
    <xf numFmtId="0" fontId="26" fillId="0" borderId="14" xfId="0" applyFont="1" applyBorder="1" applyAlignment="1" applyProtection="1">
      <alignment horizontal="center"/>
      <protection locked="0"/>
    </xf>
    <xf numFmtId="0" fontId="26" fillId="0" borderId="9" xfId="0" applyFont="1" applyBorder="1" applyProtection="1">
      <protection locked="0"/>
    </xf>
    <xf numFmtId="0" fontId="24" fillId="34" borderId="21" xfId="0" applyFont="1" applyFill="1" applyBorder="1" applyAlignment="1" applyProtection="1">
      <alignment horizontal="left"/>
      <protection locked="0"/>
    </xf>
    <xf numFmtId="0" fontId="24" fillId="34" borderId="21" xfId="0" applyFont="1" applyFill="1" applyBorder="1" applyAlignment="1" applyProtection="1">
      <alignment horizontal="right"/>
      <protection locked="0"/>
    </xf>
    <xf numFmtId="0" fontId="24" fillId="34" borderId="21" xfId="0" applyFont="1" applyFill="1" applyBorder="1" applyProtection="1">
      <protection locked="0"/>
    </xf>
    <xf numFmtId="14" fontId="24" fillId="34" borderId="21" xfId="0" applyNumberFormat="1" applyFont="1" applyFill="1" applyBorder="1" applyAlignment="1" applyProtection="1">
      <alignment horizontal="center"/>
      <protection locked="0"/>
    </xf>
    <xf numFmtId="0" fontId="24" fillId="34" borderId="21" xfId="0" applyFont="1" applyFill="1" applyBorder="1" applyAlignment="1" applyProtection="1">
      <alignment horizontal="center"/>
      <protection locked="0"/>
    </xf>
    <xf numFmtId="0" fontId="24" fillId="34" borderId="12" xfId="0" applyFont="1" applyFill="1" applyBorder="1" applyProtection="1">
      <protection locked="0"/>
    </xf>
    <xf numFmtId="0" fontId="26" fillId="34" borderId="17" xfId="0" applyFont="1" applyFill="1" applyBorder="1" applyProtection="1">
      <protection locked="0"/>
    </xf>
    <xf numFmtId="0" fontId="26" fillId="34" borderId="14" xfId="0" applyFont="1" applyFill="1" applyBorder="1" applyProtection="1">
      <protection locked="0"/>
    </xf>
    <xf numFmtId="0" fontId="23" fillId="0" borderId="0" xfId="0" applyFont="1"/>
    <xf numFmtId="0" fontId="28" fillId="0" borderId="0" xfId="48" applyNumberFormat="1" applyFont="1"/>
    <xf numFmtId="0" fontId="25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6" fillId="0" borderId="0" xfId="0" applyFont="1" applyAlignment="1" applyProtection="1">
      <alignment horizontal="center"/>
      <protection locked="0"/>
    </xf>
    <xf numFmtId="0" fontId="30" fillId="0" borderId="0" xfId="0" applyFont="1" applyProtection="1">
      <protection locked="0"/>
    </xf>
    <xf numFmtId="0" fontId="30" fillId="0" borderId="8" xfId="0" applyFont="1" applyBorder="1" applyProtection="1">
      <protection locked="0"/>
    </xf>
    <xf numFmtId="0" fontId="25" fillId="32" borderId="14" xfId="0" applyFont="1" applyFill="1" applyBorder="1" applyAlignment="1">
      <alignment horizontal="center" vertical="center"/>
    </xf>
    <xf numFmtId="0" fontId="26" fillId="32" borderId="14" xfId="0" applyFont="1" applyFill="1" applyBorder="1" applyAlignment="1">
      <alignment horizontal="center" vertical="center" wrapText="1"/>
    </xf>
    <xf numFmtId="0" fontId="26" fillId="32" borderId="15" xfId="0" applyFont="1" applyFill="1" applyBorder="1" applyAlignment="1">
      <alignment horizontal="center" vertical="center" wrapText="1"/>
    </xf>
    <xf numFmtId="0" fontId="26" fillId="32" borderId="10" xfId="0" applyFont="1" applyFill="1" applyBorder="1" applyAlignment="1">
      <alignment horizontal="center" vertical="center" wrapText="1"/>
    </xf>
    <xf numFmtId="0" fontId="26" fillId="32" borderId="17" xfId="0" applyFont="1" applyFill="1" applyBorder="1" applyAlignment="1">
      <alignment horizontal="center" vertical="center" wrapText="1"/>
    </xf>
    <xf numFmtId="0" fontId="25" fillId="34" borderId="17" xfId="0" applyFont="1" applyFill="1" applyBorder="1" applyAlignment="1">
      <alignment horizontal="center" vertical="center" wrapText="1"/>
    </xf>
    <xf numFmtId="0" fontId="26" fillId="34" borderId="17" xfId="0" applyFont="1" applyFill="1" applyBorder="1" applyAlignment="1">
      <alignment horizontal="center" vertical="center" wrapText="1"/>
    </xf>
    <xf numFmtId="0" fontId="26" fillId="34" borderId="17" xfId="0" applyFont="1" applyFill="1" applyBorder="1" applyAlignment="1">
      <alignment horizontal="center" vertical="center"/>
    </xf>
    <xf numFmtId="0" fontId="26" fillId="34" borderId="0" xfId="0" applyFont="1" applyFill="1" applyAlignment="1">
      <alignment horizontal="center" vertical="center"/>
    </xf>
    <xf numFmtId="0" fontId="26" fillId="33" borderId="17" xfId="0" applyFont="1" applyFill="1" applyBorder="1" applyAlignment="1">
      <alignment horizontal="center" vertical="center" wrapText="1"/>
    </xf>
    <xf numFmtId="0" fontId="26" fillId="33" borderId="17" xfId="0" applyFont="1" applyFill="1" applyBorder="1" applyAlignment="1">
      <alignment horizontal="center" vertical="center"/>
    </xf>
    <xf numFmtId="0" fontId="25" fillId="0" borderId="14" xfId="0" applyFont="1" applyBorder="1" applyAlignment="1">
      <alignment horizontal="center"/>
    </xf>
    <xf numFmtId="0" fontId="33" fillId="0" borderId="14" xfId="0" applyFont="1" applyBorder="1" applyAlignment="1">
      <alignment horizontal="center" textRotation="90" wrapText="1"/>
    </xf>
    <xf numFmtId="0" fontId="26" fillId="0" borderId="14" xfId="0" applyFont="1" applyBorder="1" applyAlignment="1">
      <alignment horizontal="center"/>
    </xf>
    <xf numFmtId="0" fontId="26" fillId="0" borderId="14" xfId="0" applyFont="1" applyBorder="1" applyAlignment="1">
      <alignment horizontal="center" textRotation="90" wrapText="1"/>
    </xf>
    <xf numFmtId="0" fontId="26" fillId="0" borderId="0" xfId="0" applyFont="1" applyAlignment="1">
      <alignment horizontal="center"/>
    </xf>
    <xf numFmtId="0" fontId="25" fillId="0" borderId="0" xfId="0" applyFont="1" applyAlignment="1">
      <alignment horizontal="center" textRotation="90"/>
    </xf>
    <xf numFmtId="0" fontId="25" fillId="0" borderId="21" xfId="0" applyFont="1" applyBorder="1" applyAlignment="1">
      <alignment horizontal="center"/>
    </xf>
    <xf numFmtId="0" fontId="25" fillId="0" borderId="21" xfId="0" applyFont="1" applyBorder="1" applyAlignment="1">
      <alignment horizontal="center" textRotation="90" wrapText="1"/>
    </xf>
    <xf numFmtId="0" fontId="26" fillId="0" borderId="21" xfId="0" applyFont="1" applyBorder="1" applyAlignment="1">
      <alignment horizontal="center"/>
    </xf>
    <xf numFmtId="0" fontId="26" fillId="0" borderId="17" xfId="0" applyFont="1" applyBorder="1" applyAlignment="1">
      <alignment horizontal="center" textRotation="90" wrapText="1"/>
    </xf>
    <xf numFmtId="0" fontId="26" fillId="0" borderId="21" xfId="0" applyFont="1" applyBorder="1" applyAlignment="1">
      <alignment horizontal="center" textRotation="90" wrapText="1"/>
    </xf>
    <xf numFmtId="0" fontId="26" fillId="0" borderId="17" xfId="0" applyFont="1" applyBorder="1" applyAlignment="1">
      <alignment horizontal="center" textRotation="90"/>
    </xf>
    <xf numFmtId="0" fontId="26" fillId="0" borderId="15" xfId="0" applyFont="1" applyBorder="1" applyAlignment="1">
      <alignment horizontal="center" textRotation="90"/>
    </xf>
    <xf numFmtId="0" fontId="29" fillId="32" borderId="22" xfId="0" applyFont="1" applyFill="1" applyBorder="1" applyAlignment="1">
      <alignment horizontal="center" vertical="center"/>
    </xf>
    <xf numFmtId="0" fontId="23" fillId="32" borderId="14" xfId="0" applyFont="1" applyFill="1" applyBorder="1" applyAlignment="1">
      <alignment horizontal="center" vertical="center"/>
    </xf>
    <xf numFmtId="0" fontId="23" fillId="34" borderId="17" xfId="0" applyFont="1" applyFill="1" applyBorder="1"/>
    <xf numFmtId="0" fontId="23" fillId="32" borderId="21" xfId="0" applyFont="1" applyFill="1" applyBorder="1" applyAlignment="1">
      <alignment horizontal="center"/>
    </xf>
    <xf numFmtId="0" fontId="23" fillId="32" borderId="17" xfId="0" applyFont="1" applyFill="1" applyBorder="1" applyAlignment="1">
      <alignment horizontal="center"/>
    </xf>
    <xf numFmtId="0" fontId="23" fillId="32" borderId="13" xfId="0" applyFont="1" applyFill="1" applyBorder="1" applyAlignment="1">
      <alignment horizontal="center"/>
    </xf>
    <xf numFmtId="1" fontId="23" fillId="34" borderId="17" xfId="0" applyNumberFormat="1" applyFont="1" applyFill="1" applyBorder="1" applyAlignment="1">
      <alignment horizontal="center"/>
    </xf>
    <xf numFmtId="0" fontId="23" fillId="32" borderId="8" xfId="0" applyFont="1" applyFill="1" applyBorder="1" applyAlignment="1">
      <alignment horizontal="center"/>
    </xf>
    <xf numFmtId="0" fontId="23" fillId="32" borderId="18" xfId="0" applyFont="1" applyFill="1" applyBorder="1" applyAlignment="1">
      <alignment horizontal="center"/>
    </xf>
    <xf numFmtId="0" fontId="23" fillId="34" borderId="14" xfId="0" applyFont="1" applyFill="1" applyBorder="1" applyAlignment="1">
      <alignment horizontal="center"/>
    </xf>
    <xf numFmtId="0" fontId="23" fillId="32" borderId="20" xfId="0" applyFont="1" applyFill="1" applyBorder="1" applyAlignment="1">
      <alignment horizontal="center"/>
    </xf>
    <xf numFmtId="0" fontId="23" fillId="34" borderId="17" xfId="0" applyFont="1" applyFill="1" applyBorder="1" applyAlignment="1">
      <alignment horizontal="center"/>
    </xf>
    <xf numFmtId="0" fontId="23" fillId="34" borderId="18" xfId="0" applyFont="1" applyFill="1" applyBorder="1"/>
    <xf numFmtId="0" fontId="25" fillId="32" borderId="22" xfId="0" applyFont="1" applyFill="1" applyBorder="1" applyAlignment="1">
      <alignment horizontal="center" vertical="center"/>
    </xf>
    <xf numFmtId="0" fontId="26" fillId="32" borderId="15" xfId="0" applyFont="1" applyFill="1" applyBorder="1" applyAlignment="1">
      <alignment horizontal="center" vertical="center"/>
    </xf>
    <xf numFmtId="1" fontId="34" fillId="34" borderId="14" xfId="0" applyNumberFormat="1" applyFont="1" applyFill="1" applyBorder="1"/>
    <xf numFmtId="9" fontId="34" fillId="32" borderId="14" xfId="49" applyFont="1" applyFill="1" applyBorder="1" applyProtection="1"/>
    <xf numFmtId="9" fontId="34" fillId="32" borderId="11" xfId="49" applyFont="1" applyFill="1" applyBorder="1" applyProtection="1"/>
    <xf numFmtId="0" fontId="26" fillId="32" borderId="10" xfId="0" applyFont="1" applyFill="1" applyBorder="1" applyAlignment="1">
      <alignment horizontal="center"/>
    </xf>
    <xf numFmtId="0" fontId="26" fillId="32" borderId="14" xfId="0" applyFont="1" applyFill="1" applyBorder="1" applyAlignment="1">
      <alignment horizontal="center"/>
    </xf>
    <xf numFmtId="0" fontId="26" fillId="32" borderId="14" xfId="0" applyFont="1" applyFill="1" applyBorder="1" applyAlignment="1">
      <alignment horizontal="right"/>
    </xf>
    <xf numFmtId="1" fontId="34" fillId="34" borderId="15" xfId="0" applyNumberFormat="1" applyFont="1" applyFill="1" applyBorder="1"/>
    <xf numFmtId="1" fontId="34" fillId="34" borderId="9" xfId="0" applyNumberFormat="1" applyFont="1" applyFill="1" applyBorder="1"/>
    <xf numFmtId="0" fontId="24" fillId="34" borderId="13" xfId="0" applyFont="1" applyFill="1" applyBorder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right"/>
    </xf>
    <xf numFmtId="0" fontId="26" fillId="32" borderId="17" xfId="0" applyFont="1" applyFill="1" applyBorder="1" applyAlignment="1">
      <alignment horizontal="center" vertical="center" textRotation="90"/>
    </xf>
    <xf numFmtId="0" fontId="25" fillId="32" borderId="14" xfId="0" applyFont="1" applyFill="1" applyBorder="1" applyAlignment="1">
      <alignment textRotation="90"/>
    </xf>
    <xf numFmtId="0" fontId="23" fillId="32" borderId="17" xfId="0" applyFont="1" applyFill="1" applyBorder="1"/>
    <xf numFmtId="0" fontId="23" fillId="32" borderId="19" xfId="0" applyFont="1" applyFill="1" applyBorder="1" applyAlignment="1">
      <alignment horizontal="right"/>
    </xf>
    <xf numFmtId="0" fontId="26" fillId="32" borderId="14" xfId="0" applyFont="1" applyFill="1" applyBorder="1"/>
    <xf numFmtId="0" fontId="26" fillId="32" borderId="10" xfId="0" applyFont="1" applyFill="1" applyBorder="1" applyAlignment="1">
      <alignment horizontal="right"/>
    </xf>
    <xf numFmtId="0" fontId="26" fillId="0" borderId="0" xfId="0" applyFont="1" applyAlignment="1">
      <alignment horizontal="center" textRotation="90" wrapText="1"/>
    </xf>
    <xf numFmtId="0" fontId="26" fillId="0" borderId="0" xfId="0" applyFont="1"/>
    <xf numFmtId="0" fontId="26" fillId="0" borderId="0" xfId="0" applyFont="1" applyAlignment="1">
      <alignment wrapText="1"/>
    </xf>
    <xf numFmtId="0" fontId="26" fillId="0" borderId="0" xfId="0" applyFont="1" applyAlignment="1">
      <alignment horizontal="right"/>
    </xf>
    <xf numFmtId="0" fontId="26" fillId="0" borderId="0" xfId="49" applyNumberFormat="1" applyFont="1" applyBorder="1" applyAlignment="1">
      <alignment horizontal="right"/>
    </xf>
    <xf numFmtId="0" fontId="26" fillId="0" borderId="0" xfId="0" applyFont="1" applyAlignment="1">
      <alignment horizontal="right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>
      <alignment horizontal="left"/>
    </xf>
    <xf numFmtId="0" fontId="26" fillId="0" borderId="0" xfId="49" applyNumberFormat="1" applyFont="1" applyBorder="1" applyAlignment="1">
      <alignment horizontal="left"/>
    </xf>
    <xf numFmtId="0" fontId="26" fillId="0" borderId="0" xfId="49" applyNumberFormat="1" applyFont="1" applyBorder="1" applyAlignment="1">
      <alignment horizontal="right" wrapText="1"/>
    </xf>
    <xf numFmtId="0" fontId="26" fillId="0" borderId="0" xfId="49" applyNumberFormat="1" applyFont="1" applyBorder="1" applyAlignment="1">
      <alignment horizontal="left" wrapText="1"/>
    </xf>
    <xf numFmtId="0" fontId="28" fillId="0" borderId="0" xfId="48" applyNumberFormat="1" applyFont="1" applyAlignment="1">
      <alignment wrapText="1"/>
    </xf>
    <xf numFmtId="0" fontId="36" fillId="0" borderId="0" xfId="0" applyFont="1"/>
    <xf numFmtId="9" fontId="26" fillId="0" borderId="0" xfId="49" applyFont="1" applyAlignment="1">
      <alignment horizontal="right"/>
    </xf>
    <xf numFmtId="0" fontId="26" fillId="0" borderId="18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26" fillId="34" borderId="14" xfId="0" applyFont="1" applyFill="1" applyBorder="1" applyAlignment="1">
      <alignment horizontal="center" textRotation="90"/>
    </xf>
    <xf numFmtId="0" fontId="26" fillId="34" borderId="21" xfId="0" applyFont="1" applyFill="1" applyBorder="1" applyAlignment="1">
      <alignment horizontal="center" textRotation="90"/>
    </xf>
    <xf numFmtId="0" fontId="26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23" fillId="32" borderId="24" xfId="0" applyFont="1" applyFill="1" applyBorder="1" applyAlignment="1">
      <alignment horizontal="center"/>
    </xf>
    <xf numFmtId="0" fontId="23" fillId="32" borderId="26" xfId="0" applyFont="1" applyFill="1" applyBorder="1" applyAlignment="1">
      <alignment horizontal="center"/>
    </xf>
    <xf numFmtId="0" fontId="32" fillId="0" borderId="19" xfId="0" applyFont="1" applyBorder="1" applyAlignment="1">
      <alignment horizontal="center" vertical="center" wrapText="1"/>
    </xf>
    <xf numFmtId="0" fontId="25" fillId="32" borderId="15" xfId="0" applyFont="1" applyFill="1" applyBorder="1" applyAlignment="1">
      <alignment horizontal="center" textRotation="90"/>
    </xf>
    <xf numFmtId="0" fontId="23" fillId="32" borderId="14" xfId="0" applyFont="1" applyFill="1" applyBorder="1" applyAlignment="1">
      <alignment horizontal="center" wrapText="1"/>
    </xf>
    <xf numFmtId="0" fontId="23" fillId="32" borderId="15" xfId="0" applyFont="1" applyFill="1" applyBorder="1" applyAlignment="1">
      <alignment horizontal="center" wrapText="1"/>
    </xf>
    <xf numFmtId="168" fontId="23" fillId="32" borderId="23" xfId="47" applyNumberFormat="1" applyFont="1" applyFill="1" applyBorder="1" applyAlignment="1" applyProtection="1">
      <alignment horizontal="center" wrapText="1"/>
    </xf>
    <xf numFmtId="168" fontId="23" fillId="32" borderId="25" xfId="47" applyNumberFormat="1" applyFont="1" applyFill="1" applyBorder="1" applyAlignment="1" applyProtection="1">
      <alignment horizontal="center"/>
    </xf>
    <xf numFmtId="0" fontId="26" fillId="32" borderId="16" xfId="0" applyFont="1" applyFill="1" applyBorder="1" applyAlignment="1">
      <alignment horizontal="center" vertical="center"/>
    </xf>
    <xf numFmtId="0" fontId="26" fillId="32" borderId="0" xfId="0" applyFont="1" applyFill="1" applyAlignment="1">
      <alignment horizontal="center" vertical="center"/>
    </xf>
    <xf numFmtId="0" fontId="26" fillId="32" borderId="9" xfId="0" applyFont="1" applyFill="1" applyBorder="1" applyAlignment="1">
      <alignment horizontal="center" vertical="center"/>
    </xf>
    <xf numFmtId="0" fontId="26" fillId="32" borderId="11" xfId="0" applyFont="1" applyFill="1" applyBorder="1" applyAlignment="1">
      <alignment horizontal="center" vertical="center"/>
    </xf>
    <xf numFmtId="0" fontId="26" fillId="32" borderId="18" xfId="0" applyFont="1" applyFill="1" applyBorder="1" applyAlignment="1">
      <alignment horizontal="center" vertical="center" wrapText="1"/>
    </xf>
    <xf numFmtId="0" fontId="26" fillId="32" borderId="19" xfId="0" applyFont="1" applyFill="1" applyBorder="1" applyAlignment="1">
      <alignment horizontal="center" vertical="center" wrapText="1"/>
    </xf>
    <xf numFmtId="0" fontId="26" fillId="32" borderId="2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7" fillId="33" borderId="0" xfId="0" applyFont="1" applyFill="1" applyAlignment="1" applyProtection="1">
      <alignment horizontal="left"/>
      <protection locked="0"/>
    </xf>
    <xf numFmtId="0" fontId="27" fillId="0" borderId="0" xfId="0" applyFont="1" applyAlignment="1" applyProtection="1">
      <alignment horizontal="right"/>
      <protection locked="0"/>
    </xf>
    <xf numFmtId="0" fontId="29" fillId="0" borderId="9" xfId="0" applyFont="1" applyBorder="1" applyAlignment="1" applyProtection="1">
      <alignment horizontal="left"/>
      <protection locked="0"/>
    </xf>
    <xf numFmtId="0" fontId="29" fillId="0" borderId="10" xfId="0" applyFont="1" applyBorder="1" applyAlignment="1" applyProtection="1">
      <alignment horizontal="left"/>
      <protection locked="0"/>
    </xf>
    <xf numFmtId="0" fontId="29" fillId="0" borderId="11" xfId="0" applyFont="1" applyBorder="1" applyAlignment="1" applyProtection="1">
      <alignment horizontal="left"/>
      <protection locked="0"/>
    </xf>
    <xf numFmtId="0" fontId="31" fillId="0" borderId="0" xfId="0" applyFont="1" applyAlignment="1" applyProtection="1">
      <alignment horizontal="right"/>
      <protection locked="0"/>
    </xf>
    <xf numFmtId="0" fontId="30" fillId="0" borderId="12" xfId="0" applyFont="1" applyBorder="1" applyAlignment="1" applyProtection="1">
      <alignment horizontal="left"/>
      <protection locked="0"/>
    </xf>
    <xf numFmtId="0" fontId="30" fillId="0" borderId="8" xfId="0" applyFont="1" applyBorder="1" applyAlignment="1" applyProtection="1">
      <alignment horizontal="left"/>
      <protection locked="0"/>
    </xf>
    <xf numFmtId="0" fontId="30" fillId="0" borderId="13" xfId="0" applyFont="1" applyBorder="1" applyAlignment="1" applyProtection="1">
      <alignment horizontal="left"/>
      <protection locked="0"/>
    </xf>
    <xf numFmtId="0" fontId="26" fillId="34" borderId="18" xfId="0" applyFont="1" applyFill="1" applyBorder="1" applyAlignment="1">
      <alignment horizontal="center" vertical="center"/>
    </xf>
    <xf numFmtId="0" fontId="32" fillId="34" borderId="19" xfId="0" applyFont="1" applyFill="1" applyBorder="1" applyAlignment="1">
      <alignment horizontal="center" vertical="center"/>
    </xf>
    <xf numFmtId="0" fontId="32" fillId="34" borderId="20" xfId="0" applyFont="1" applyFill="1" applyBorder="1" applyAlignment="1">
      <alignment horizontal="center" vertical="center"/>
    </xf>
    <xf numFmtId="0" fontId="26" fillId="34" borderId="16" xfId="0" applyFont="1" applyFill="1" applyBorder="1" applyAlignment="1">
      <alignment horizontal="center" textRotation="90"/>
    </xf>
    <xf numFmtId="0" fontId="26" fillId="34" borderId="0" xfId="0" applyFont="1" applyFill="1" applyAlignment="1">
      <alignment horizontal="center" textRotation="90" wrapText="1"/>
    </xf>
    <xf numFmtId="0" fontId="26" fillId="0" borderId="0" xfId="0" applyFont="1" applyAlignment="1">
      <alignment horizontal="center"/>
    </xf>
    <xf numFmtId="0" fontId="31" fillId="0" borderId="0" xfId="0" applyFont="1" applyAlignment="1">
      <alignment horizontal="left" vertical="center" indent="2"/>
    </xf>
    <xf numFmtId="0" fontId="36" fillId="0" borderId="0" xfId="0" applyFont="1" applyAlignment="1">
      <alignment horizontal="left" vertical="center" indent="2"/>
    </xf>
    <xf numFmtId="0" fontId="26" fillId="0" borderId="0" xfId="0" applyFont="1" applyAlignment="1">
      <alignment horizontal="left" wrapText="1"/>
    </xf>
    <xf numFmtId="0" fontId="36" fillId="0" borderId="0" xfId="0" applyFont="1"/>
    <xf numFmtId="169" fontId="24" fillId="32" borderId="21" xfId="0" applyNumberFormat="1" applyFont="1" applyFill="1" applyBorder="1" applyAlignment="1" applyProtection="1">
      <alignment horizontal="center"/>
      <protection locked="0"/>
    </xf>
    <xf numFmtId="170" fontId="25" fillId="32" borderId="17" xfId="0" applyNumberFormat="1" applyFont="1" applyFill="1" applyBorder="1" applyAlignment="1" applyProtection="1">
      <alignment horizontal="center"/>
      <protection locked="0"/>
    </xf>
    <xf numFmtId="170" fontId="25" fillId="32" borderId="14" xfId="0" applyNumberFormat="1" applyFont="1" applyFill="1" applyBorder="1" applyAlignment="1" applyProtection="1">
      <alignment horizontal="center"/>
      <protection locked="0"/>
    </xf>
  </cellXfs>
  <cellStyles count="53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hidden="1" customBuiltin="1"/>
    <cellStyle name="Berechnung" xfId="15" builtinId="22" hidden="1" customBuiltin="1"/>
    <cellStyle name="Dezimal [0]" xfId="2" builtinId="6" customBuiltin="1"/>
    <cellStyle name="Eingabe" xfId="13" builtinId="20" hidden="1" customBuiltin="1"/>
    <cellStyle name="Ergebnis" xfId="21" builtinId="25" customBuiltin="1"/>
    <cellStyle name="Erklärender Text" xfId="20" builtinId="53" hidden="1" customBuiltin="1"/>
    <cellStyle name="Fett" xfId="51" xr:uid="{2F16BEAB-BB96-44C4-9AAE-AAF4B8F9D6F7}"/>
    <cellStyle name="Gut" xfId="10" builtinId="26" customBuiltin="1"/>
    <cellStyle name="Komma" xfId="1" builtinId="3" hidden="1"/>
    <cellStyle name="Komma" xfId="47" builtinId="3" customBuiltin="1"/>
    <cellStyle name="Kopfzeile Tabelle" xfId="50" xr:uid="{D9B0255D-D5FA-41CF-B8CA-B6099D680DCA}"/>
    <cellStyle name="Link" xfId="22" builtinId="8" customBuiltin="1"/>
    <cellStyle name="Neutral" xfId="12" builtinId="28" customBuiltin="1"/>
    <cellStyle name="Notiz" xfId="19" builtinId="10" hidden="1" customBuiltin="1"/>
    <cellStyle name="Prozent" xfId="49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ilenhöhe" xfId="48" xr:uid="{C6DD5485-9D27-42FD-AB19-1C4DDE7232BF}"/>
    <cellStyle name="Zelle überprüfen" xfId="17" builtinId="23" hidden="1" customBuiltin="1"/>
    <cellStyle name="Zwischentitel" xfId="52" xr:uid="{84F5C1D5-CE1C-4DA6-AEE0-7E6AF5EFF098}"/>
  </cellStyles>
  <dxfs count="47">
    <dxf>
      <font>
        <strike val="0"/>
        <outline val="0"/>
        <shadow val="0"/>
        <u val="none"/>
        <vertAlign val="baseline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70" formatCode="0.0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auto="1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Verteilung Ausbildungsniveaus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Auswertungen!$C$5</c:f>
              <c:strCache>
                <c:ptCount val="1"/>
                <c:pt idx="0">
                  <c:v>Aktuelles Berichtsjahr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Auswertungen!$C$6:$C$8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Auswertungen!$A$6:$A$8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B66-4C64-BD92-EA1C302E57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Verteilung Ausbildungsrahmen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val>
            <c:numRef>
              <c:f>Auswertungen!$B$12:$B$14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Auswertungen!$A$12:$A$14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9C1C-4487-9557-8691DD9756C0}"/>
            </c:ext>
          </c:extLst>
        </c:ser>
        <c:ser>
          <c:idx val="1"/>
          <c:order val="1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Auswertungen!$C$12:$C$14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Auswertungen!$A$12:$A$14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9C1C-4487-9557-8691DD975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extLst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Verteilung Berufe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Auswertungen!$B$17:$B$44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Auswertungen!$A$17:$A$44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8EA-476B-B0A2-E79D087FA9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52959328"/>
        <c:axId val="1152957888"/>
      </c:barChart>
      <c:catAx>
        <c:axId val="115295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52957888"/>
        <c:crosses val="autoZero"/>
        <c:auto val="1"/>
        <c:lblAlgn val="ctr"/>
        <c:lblOffset val="100"/>
        <c:noMultiLvlLbl val="0"/>
      </c:catAx>
      <c:valAx>
        <c:axId val="115295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5295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Verteilung Kantone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Auswertungen!$C$48:$C$73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Auswertungen!$A$48:$B$73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367-45A2-ABDB-4C09E87D46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Anschlusslösungen pro Ausbildungsstufe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Auswertungen!$B$152</c:f>
              <c:strCache>
                <c:ptCount val="1"/>
                <c:pt idx="0">
                  <c:v>EFZ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Auswertungen!$B$154:$B$159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Auswertungen!$A$154:$A$159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5AC-4C0D-8F82-E754621DCE9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Auswertungen!$C$154:$C$159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Auswertungen!$A$154:$A$159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15AC-4C0D-8F82-E754621DCE97}"/>
            </c:ext>
          </c:extLst>
        </c:ser>
        <c:ser>
          <c:idx val="2"/>
          <c:order val="2"/>
          <c:tx>
            <c:strRef>
              <c:f>Auswertungen!$D$152</c:f>
              <c:strCache>
                <c:ptCount val="1"/>
                <c:pt idx="0">
                  <c:v>EBA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Auswertungen!$D$154:$D$159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Auswertungen!$A$154:$A$159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15AC-4C0D-8F82-E754621DCE97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Auswertungen!$E$154:$E$159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Auswertungen!$A$154:$A$159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15AC-4C0D-8F82-E754621DCE97}"/>
            </c:ext>
          </c:extLst>
        </c:ser>
        <c:ser>
          <c:idx val="4"/>
          <c:order val="4"/>
          <c:tx>
            <c:strRef>
              <c:f>Auswertungen!$F$152</c:f>
              <c:strCache>
                <c:ptCount val="1"/>
                <c:pt idx="0">
                  <c:v>PrA | IV-Anlehre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Auswertungen!$F$154:$F$159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Auswertungen!$A$154:$A$159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15AC-4C0D-8F82-E754621DCE97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Auswertungen!$G$154:$G$159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Auswertungen!$A$154:$A$159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15AC-4C0D-8F82-E754621DCE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41259904"/>
        <c:axId val="941273344"/>
        <c:extLst/>
      </c:barChart>
      <c:lineChart>
        <c:grouping val="standard"/>
        <c:varyColors val="0"/>
        <c:ser>
          <c:idx val="6"/>
          <c:order val="6"/>
          <c:tx>
            <c:strRef>
              <c:f>Auswertungen!$H$152</c:f>
              <c:strCache>
                <c:ptCount val="1"/>
                <c:pt idx="0">
                  <c:v>Gesamt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Auswertungen!$H$154:$H$159</c:f>
            </c:numRef>
          </c:val>
          <c:smooth val="0"/>
          <c:extLst>
            <c:ext xmlns:c16="http://schemas.microsoft.com/office/drawing/2014/chart" uri="{C3380CC4-5D6E-409C-BE32-E72D297353CC}">
              <c16:uniqueId val="{00000006-15AC-4C0D-8F82-E754621DCE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41270464"/>
        <c:axId val="941272864"/>
      </c:lineChart>
      <c:catAx>
        <c:axId val="94125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41273344"/>
        <c:crosses val="autoZero"/>
        <c:auto val="1"/>
        <c:lblAlgn val="ctr"/>
        <c:lblOffset val="100"/>
        <c:noMultiLvlLbl val="0"/>
      </c:catAx>
      <c:valAx>
        <c:axId val="94127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41259904"/>
        <c:crosses val="autoZero"/>
        <c:crossBetween val="between"/>
      </c:valAx>
      <c:valAx>
        <c:axId val="941272864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41270464"/>
        <c:crosses val="max"/>
        <c:crossBetween val="between"/>
      </c:valAx>
      <c:catAx>
        <c:axId val="941270464"/>
        <c:scaling>
          <c:orientation val="minMax"/>
        </c:scaling>
        <c:delete val="1"/>
        <c:axPos val="b"/>
        <c:majorTickMark val="none"/>
        <c:minorTickMark val="none"/>
        <c:tickLblPos val="nextTo"/>
        <c:crossAx val="941272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Anschlusslösung nach Ausbildungsrahmen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Auswertungen!$B$163</c:f>
              <c:strCache>
                <c:ptCount val="1"/>
                <c:pt idx="0">
                  <c:v>Praktischer Teil in Institution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Auswertungen!$B$165:$B$170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A81-4A2A-A804-EEC79E3691E1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Auswertungen!$C$165:$C$170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DA81-4A2A-A804-EEC79E3691E1}"/>
            </c:ext>
          </c:extLst>
        </c:ser>
        <c:ser>
          <c:idx val="2"/>
          <c:order val="2"/>
          <c:tx>
            <c:strRef>
              <c:f>Auswertungen!$D$163</c:f>
              <c:strCache>
                <c:ptCount val="1"/>
                <c:pt idx="0">
                  <c:v>Praktischer Teil in Institution und Arbeitsmarkt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Auswertungen!$D$165:$D$170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DA81-4A2A-A804-EEC79E3691E1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Auswertungen!$E$165:$E$170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DA81-4A2A-A804-EEC79E3691E1}"/>
            </c:ext>
          </c:extLst>
        </c:ser>
        <c:ser>
          <c:idx val="4"/>
          <c:order val="4"/>
          <c:tx>
            <c:strRef>
              <c:f>Auswertungen!$F$163</c:f>
              <c:strCache>
                <c:ptCount val="1"/>
                <c:pt idx="0">
                  <c:v>Supported Education im 1. Arbeitsmarkt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Auswertungen!$F$165:$F$170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DA81-4A2A-A804-EEC79E3691E1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Auswertungen!$G$165:$G$170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DA81-4A2A-A804-EEC79E3691E1}"/>
            </c:ext>
          </c:extLst>
        </c:ser>
        <c:ser>
          <c:idx val="6"/>
          <c:order val="6"/>
          <c:tx>
            <c:strRef>
              <c:f>Auswertungen!$H$163</c:f>
              <c:strCache>
                <c:ptCount val="1"/>
                <c:pt idx="0">
                  <c:v>Gezielte Vorbereitung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Auswertungen!$H$165:$H$170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Auswertungen!$A$165:$A$170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DA81-4A2A-A804-EEC79E3691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15445424"/>
        <c:axId val="1415446864"/>
        <c:extLst/>
      </c:barChart>
      <c:catAx>
        <c:axId val="141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15446864"/>
        <c:crosses val="autoZero"/>
        <c:auto val="1"/>
        <c:lblAlgn val="ctr"/>
        <c:lblOffset val="100"/>
        <c:noMultiLvlLbl val="0"/>
      </c:catAx>
      <c:valAx>
        <c:axId val="141544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415445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Erfolgreicher Abschluss Massnahme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Auswertungen!$B$172</c:f>
              <c:strCache>
                <c:ptCount val="1"/>
                <c:pt idx="0">
                  <c:v>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Auswertungen!$B$174:$B$177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Auswertungen!$A$174:$A$177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0EF-42BD-844B-08413BFF90B2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Auswertungen!$C$174:$C$177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Auswertungen!$A$174:$A$177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10EF-42BD-844B-08413BFF90B2}"/>
            </c:ext>
          </c:extLst>
        </c:ser>
        <c:ser>
          <c:idx val="2"/>
          <c:order val="2"/>
          <c:tx>
            <c:strRef>
              <c:f>Auswertungen!$D$172</c:f>
              <c:strCache>
                <c:ptCount val="1"/>
                <c:pt idx="0">
                  <c:v>Nein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Auswertungen!$D$174:$D$177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Auswertungen!$A$174:$A$177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10EF-42BD-844B-08413BFF90B2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Auswertungen!$E$174:$E$177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Auswertungen!$A$174:$A$177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10EF-42BD-844B-08413BFF90B2}"/>
            </c:ext>
          </c:extLst>
        </c:ser>
        <c:ser>
          <c:idx val="4"/>
          <c:order val="4"/>
          <c:tx>
            <c:strRef>
              <c:f>Auswertungen!$F$172</c:f>
              <c:strCache>
                <c:ptCount val="1"/>
                <c:pt idx="0">
                  <c:v>Abbruch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Auswertungen!$F$174:$F$177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Auswertungen!$A$174:$A$177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10EF-42BD-844B-08413BFF90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372958256"/>
        <c:axId val="1372960656"/>
        <c:extLst/>
      </c:barChart>
      <c:catAx>
        <c:axId val="1372958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372960656"/>
        <c:crosses val="autoZero"/>
        <c:auto val="1"/>
        <c:lblAlgn val="ctr"/>
        <c:lblOffset val="100"/>
        <c:noMultiLvlLbl val="0"/>
      </c:catAx>
      <c:valAx>
        <c:axId val="1372960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372958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/>
              <a:t>Erfolgreicher Abschluss Massnahme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Auswertungen!$B$172</c:f>
              <c:strCache>
                <c:ptCount val="1"/>
                <c:pt idx="0">
                  <c:v>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Auswertungen!$B$179:$B$182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Auswertungen!$A$179:$A$182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DE36-48E2-9D1B-D3EF7FBE801A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Auswertungen!$C$179:$C$182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Auswertungen!$A$179:$A$182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DE36-48E2-9D1B-D3EF7FBE801A}"/>
            </c:ext>
          </c:extLst>
        </c:ser>
        <c:ser>
          <c:idx val="2"/>
          <c:order val="2"/>
          <c:tx>
            <c:strRef>
              <c:f>Auswertungen!$D$172</c:f>
              <c:strCache>
                <c:ptCount val="1"/>
                <c:pt idx="0">
                  <c:v>Nein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Auswertungen!$D$179:$D$182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Auswertungen!$A$179:$A$182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DE36-48E2-9D1B-D3EF7FBE801A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Auswertungen!$E$179:$E$182</c:f>
              <c:extLst xmlns:c15="http://schemas.microsoft.com/office/drawing/2012/chart"/>
            </c:numRef>
          </c:val>
          <c:extLst xmlns:c15="http://schemas.microsoft.com/office/drawing/2012/chart"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Auswertungen!$A$179:$A$182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DE36-48E2-9D1B-D3EF7FBE801A}"/>
            </c:ext>
          </c:extLst>
        </c:ser>
        <c:ser>
          <c:idx val="4"/>
          <c:order val="4"/>
          <c:tx>
            <c:strRef>
              <c:f>Auswertungen!$F$172</c:f>
              <c:strCache>
                <c:ptCount val="1"/>
                <c:pt idx="0">
                  <c:v>Abbruch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Auswertungen!$F$179:$F$182</c:f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Auswertungen!$A$179:$A$182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DE36-48E2-9D1B-D3EF7FBE801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167644048"/>
        <c:axId val="1167645008"/>
        <c:extLst/>
      </c:barChart>
      <c:catAx>
        <c:axId val="1167644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7645008"/>
        <c:crosses val="autoZero"/>
        <c:auto val="1"/>
        <c:lblAlgn val="ctr"/>
        <c:lblOffset val="100"/>
        <c:noMultiLvlLbl val="0"/>
      </c:catAx>
      <c:valAx>
        <c:axId val="1167645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764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3</xdr:row>
      <xdr:rowOff>1587</xdr:rowOff>
    </xdr:from>
    <xdr:to>
      <xdr:col>16</xdr:col>
      <xdr:colOff>619125</xdr:colOff>
      <xdr:row>15</xdr:row>
      <xdr:rowOff>152400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3F7798F4-7DC9-7318-B688-6872639632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11112</xdr:colOff>
      <xdr:row>17</xdr:row>
      <xdr:rowOff>39686</xdr:rowOff>
    </xdr:from>
    <xdr:to>
      <xdr:col>16</xdr:col>
      <xdr:colOff>647700</xdr:colOff>
      <xdr:row>37</xdr:row>
      <xdr:rowOff>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44AE8852-F517-D03A-DBCA-834905A8AA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1586</xdr:colOff>
      <xdr:row>46</xdr:row>
      <xdr:rowOff>26987</xdr:rowOff>
    </xdr:from>
    <xdr:to>
      <xdr:col>17</xdr:col>
      <xdr:colOff>3174</xdr:colOff>
      <xdr:row>68</xdr:row>
      <xdr:rowOff>19050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E0ABEA44-D176-3981-AA0B-48A57FE0A9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20636</xdr:colOff>
      <xdr:row>70</xdr:row>
      <xdr:rowOff>20637</xdr:rowOff>
    </xdr:from>
    <xdr:to>
      <xdr:col>16</xdr:col>
      <xdr:colOff>647699</xdr:colOff>
      <xdr:row>88</xdr:row>
      <xdr:rowOff>161925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1B0017EA-9C48-699D-FBD7-A37065F9E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1586</xdr:colOff>
      <xdr:row>94</xdr:row>
      <xdr:rowOff>1587</xdr:rowOff>
    </xdr:from>
    <xdr:to>
      <xdr:col>16</xdr:col>
      <xdr:colOff>641349</xdr:colOff>
      <xdr:row>118</xdr:row>
      <xdr:rowOff>123825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D5D640C5-E5CB-3D9A-A150-777D97A7F1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742949</xdr:colOff>
      <xdr:row>121</xdr:row>
      <xdr:rowOff>19050</xdr:rowOff>
    </xdr:from>
    <xdr:to>
      <xdr:col>16</xdr:col>
      <xdr:colOff>641349</xdr:colOff>
      <xdr:row>141</xdr:row>
      <xdr:rowOff>139700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4D1E1E31-E012-11E6-20A5-4B6B41A64F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19050</xdr:colOff>
      <xdr:row>144</xdr:row>
      <xdr:rowOff>7937</xdr:rowOff>
    </xdr:from>
    <xdr:to>
      <xdr:col>16</xdr:col>
      <xdr:colOff>647700</xdr:colOff>
      <xdr:row>158</xdr:row>
      <xdr:rowOff>9525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1D81BBC5-7785-ED8A-5CE5-A13C575F94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11112</xdr:colOff>
      <xdr:row>159</xdr:row>
      <xdr:rowOff>36511</xdr:rowOff>
    </xdr:from>
    <xdr:to>
      <xdr:col>16</xdr:col>
      <xdr:colOff>628650</xdr:colOff>
      <xdr:row>169</xdr:row>
      <xdr:rowOff>200025</xdr:rowOff>
    </xdr:to>
    <xdr:graphicFrame macro="">
      <xdr:nvGraphicFramePr>
        <xdr:cNvPr id="15" name="Diagramm 14">
          <a:extLst>
            <a:ext uri="{FF2B5EF4-FFF2-40B4-BE49-F238E27FC236}">
              <a16:creationId xmlns:a16="http://schemas.microsoft.com/office/drawing/2014/main" id="{49E89DBE-9F57-0A3E-DCBF-4EA1C0FAE3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4E4DCD-E984-4D1F-B4C4-AD75CAAA02D0}" name="Tabelle1" displayName="Tabelle1" ref="A12:AP555" totalsRowShown="0" headerRowDxfId="1" dataDxfId="0" headerRowBorderDxfId="45" tableBorderDxfId="46" totalsRowBorderDxfId="44">
  <autoFilter ref="A12:AP555" xr:uid="{CB4E4DCD-E984-4D1F-B4C4-AD75CAAA02D0}"/>
  <tableColumns count="42">
    <tableColumn id="1" xr3:uid="{3B08A6A2-99BA-477D-B7FA-CFFA820E157A}" name="Spalte1" dataDxfId="43"/>
    <tableColumn id="2" xr3:uid="{82B10986-913B-4FC3-8027-9B4F0739035E}" name="Spalte2" dataDxfId="42"/>
    <tableColumn id="3" xr3:uid="{85308C47-66EA-4D59-839F-27CE8F69CD7B}" name="Spalte3" dataDxfId="41"/>
    <tableColumn id="4" xr3:uid="{D96BA4E1-405D-4A62-8250-691EE799082C}" name="Spalte4" dataDxfId="40"/>
    <tableColumn id="5" xr3:uid="{E76C246D-742E-48C6-B9B5-90502D89AF98}" name="Spalte5" dataDxfId="39"/>
    <tableColumn id="6" xr3:uid="{DCD02E3C-05CC-44A1-97D2-E2F764816EFD}" name="Spalte6" dataDxfId="38"/>
    <tableColumn id="7" xr3:uid="{4CE899D1-B59D-484A-B592-8EC57F331427}" name="Spalte7" dataDxfId="37"/>
    <tableColumn id="8" xr3:uid="{95F347E2-23D1-471F-9832-DABCECD06B4B}" name="Spalte8" dataDxfId="36"/>
    <tableColumn id="9" xr3:uid="{A836B7B2-CEB2-42AB-8EAA-DA2BE4417D63}" name="Spalte82" dataDxfId="35"/>
    <tableColumn id="10" xr3:uid="{0CC95D53-42F8-4559-A523-64C6EA33A9BD}" name="Spalte9" dataDxfId="34"/>
    <tableColumn id="11" xr3:uid="{2A07E06E-93B3-4A1E-813A-EB444C75843C}" name="Spalte10" dataDxfId="33"/>
    <tableColumn id="42" xr3:uid="{BB31C437-2F72-4323-B7B7-AB3618C36406}" name="Spalte104" dataDxfId="32">
      <calculatedColumnFormula>IF(I13=1,1,IF(J13=1,2,IF(K13=1,3,"")))</calculatedColumnFormula>
    </tableColumn>
    <tableColumn id="41" xr3:uid="{36DD2C34-A3DE-4588-B77F-F5FC5D64CA7E}" name="Spalte103" dataDxfId="31">
      <calculatedColumnFormula array="1">IFERROR(INDEX(Tabelle1[Spalte104],MATCH(1,(Tabelle1[Spalte1]=Tabelle1[[#This Row],[Spalte1]])*(Tabelle1[Spalte16]=Tabelle1[[#This Row],[Spalte15]]-1),0)),"")</calculatedColumnFormula>
    </tableColumn>
    <tableColumn id="40" xr3:uid="{BA3D9A65-4D43-4E9B-A722-23E29623AD1C}" name="Spalte102" dataDxfId="30">
      <calculatedColumnFormula>IF(M13&lt;&gt;"",L13-M13,"")</calculatedColumnFormula>
    </tableColumn>
    <tableColumn id="12" xr3:uid="{0684FF91-CF74-456C-B1C1-C0E6C3991AE2}" name="Spalte11" dataDxfId="29"/>
    <tableColumn id="13" xr3:uid="{C5E8276B-6769-4F94-BB6F-02C9287C22B9}" name="Spalte12" dataDxfId="28"/>
    <tableColumn id="14" xr3:uid="{5EBF78D6-79B2-4C3D-810E-3D2B8D80C0D9}" name="Spalte123" dataDxfId="27"/>
    <tableColumn id="15" xr3:uid="{66E5C642-ECF3-41BC-8C9E-2E34CF2ECE89}" name="Spalte122" dataDxfId="26"/>
    <tableColumn id="16" xr3:uid="{71A2ED65-EAB6-4D4A-91E6-68C470CBA788}" name="Spalte1224" dataDxfId="25"/>
    <tableColumn id="17" xr3:uid="{FDEBA54F-1A53-4FF2-9C77-9502FD0B70C5}" name="Spalte1223" dataDxfId="24"/>
    <tableColumn id="18" xr3:uid="{9B570A2F-DE5B-415D-B151-227DC7F64A36}" name="Spalte1222" dataDxfId="23"/>
    <tableColumn id="19" xr3:uid="{E309A83C-4864-4AFB-96EC-31343B819C43}" name="Spalte13" dataDxfId="22"/>
    <tableColumn id="20" xr3:uid="{5013A0EB-9A10-4C6D-8C64-EAC14896DE99}" name="Spalte15" dataDxfId="21"/>
    <tableColumn id="21" xr3:uid="{B7C21B1C-8421-4CF7-B28F-5AD9B53E0DAB}" name="Spalte16" dataDxfId="20"/>
    <tableColumn id="22" xr3:uid="{4A764CDD-538B-4DA6-8FB7-5368ACD07296}" name="Spalte17" dataDxfId="19">
      <calculatedColumnFormula>DAYS360(Tabelle1[[#This Row],[Spalte15]],Tabelle1[[#This Row],[Spalte16]])/30</calculatedColumnFormula>
    </tableColumn>
    <tableColumn id="23" xr3:uid="{6077EBD6-C1E2-4848-9CA0-ED983251846A}" name="Spalte18" dataDxfId="18"/>
    <tableColumn id="24" xr3:uid="{FEF30C6A-F3D4-49E1-8190-AF665E7AA44F}" name="Spalte19" dataDxfId="17"/>
    <tableColumn id="25" xr3:uid="{03F903C6-DE70-4048-97DC-6F9815D7854A}" name="Spalte20" dataDxfId="16"/>
    <tableColumn id="26" xr3:uid="{8B72F5D7-28D7-4529-82FF-48151A9202BA}" name="Spalte21" dataDxfId="15"/>
    <tableColumn id="27" xr3:uid="{9192D77A-8730-4B86-BAFD-326BEF20744C}" name="Spalte22" dataDxfId="14"/>
    <tableColumn id="28" xr3:uid="{0519DEA6-F3A5-4BBA-A945-4651D7FB428B}" name="Spalte23" dataDxfId="13"/>
    <tableColumn id="29" xr3:uid="{C0741574-F57D-4A0D-8ADF-56A31D7F5F3B}" name="Spalte24" dataDxfId="12"/>
    <tableColumn id="30" xr3:uid="{7C41AA7F-5DAE-44BE-8F9B-39FBFCB08333}" name="Spalte25" dataDxfId="11"/>
    <tableColumn id="31" xr3:uid="{6A83CF24-5593-426D-8757-E38D263EAE1A}" name="Spalte26" dataDxfId="10"/>
    <tableColumn id="32" xr3:uid="{08B65293-A328-44B8-8CBA-F464AFDC1E8C}" name="Spalte262" dataDxfId="9"/>
    <tableColumn id="33" xr3:uid="{3185C0AA-8F13-4455-8A60-58502DC412D8}" name="Spalte27" dataDxfId="8"/>
    <tableColumn id="34" xr3:uid="{150E1B83-06ED-4A2A-B3CC-5C593474A176}" name="Spalte28" dataDxfId="7"/>
    <tableColumn id="35" xr3:uid="{6593E0FC-A912-4DF9-A0DF-A89748935975}" name="Spalte29" dataDxfId="6"/>
    <tableColumn id="36" xr3:uid="{0A4E65DF-E5C4-44B6-BF12-ADBF101FE224}" name="Spalte30" dataDxfId="5"/>
    <tableColumn id="37" xr3:uid="{BD070F07-1A52-4A47-8F4F-5157B180FC1E}" name="Spalte31" dataDxfId="4"/>
    <tableColumn id="38" xr3:uid="{48B4A4B5-21F1-4F3D-99A4-7264CD3F13C1}" name="Spalte32" dataDxfId="3"/>
    <tableColumn id="39" xr3:uid="{AA59A942-AFBE-4E42-88D1-2C7EBA36CCAE}" name="Spalte33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VA Neu V04/2025">
      <a:dk1>
        <a:sysClr val="windowText" lastClr="000000"/>
      </a:dk1>
      <a:lt1>
        <a:sysClr val="window" lastClr="FFFFFF"/>
      </a:lt1>
      <a:dk2>
        <a:srgbClr val="5A5A5A"/>
      </a:dk2>
      <a:lt2>
        <a:srgbClr val="D3D3D3"/>
      </a:lt2>
      <a:accent1>
        <a:srgbClr val="AFAF19"/>
      </a:accent1>
      <a:accent2>
        <a:srgbClr val="329BA0"/>
      </a:accent2>
      <a:accent3>
        <a:srgbClr val="D2A550"/>
      </a:accent3>
      <a:accent4>
        <a:srgbClr val="9D9D9D"/>
      </a:accent4>
      <a:accent5>
        <a:srgbClr val="F08228"/>
      </a:accent5>
      <a:accent6>
        <a:srgbClr val="D25050"/>
      </a:accent6>
      <a:hlink>
        <a:srgbClr val="000000"/>
      </a:hlink>
      <a:folHlink>
        <a:srgbClr val="000000"/>
      </a:folHlink>
    </a:clrScheme>
    <a:fontScheme name="SVA Aargau">
      <a:majorFont>
        <a:latin typeface="Inter SemiBold"/>
        <a:ea typeface=""/>
        <a:cs typeface=""/>
      </a:majorFont>
      <a:minorFont>
        <a:latin typeface="Inter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18011-0965-4D59-8CFE-D4C7D7659B3E}">
  <dimension ref="A1:AAA555"/>
  <sheetViews>
    <sheetView tabSelected="1" topLeftCell="A8" zoomScaleNormal="100" workbookViewId="0">
      <selection activeCell="H18" sqref="H18"/>
    </sheetView>
  </sheetViews>
  <sheetFormatPr baseColWidth="10" defaultColWidth="7.33203125" defaultRowHeight="16.5" outlineLevelCol="1" x14ac:dyDescent="0.25"/>
  <cols>
    <col min="1" max="1" width="15.21875" style="27" customWidth="1"/>
    <col min="2" max="2" width="17.21875" style="82" customWidth="1"/>
    <col min="3" max="3" width="7.6640625" style="83" customWidth="1"/>
    <col min="4" max="4" width="19.6640625" style="83" customWidth="1"/>
    <col min="5" max="5" width="1.6640625" style="83" customWidth="1"/>
    <col min="6" max="6" width="6.33203125" style="83" customWidth="1"/>
    <col min="7" max="11" width="6.33203125" style="27" customWidth="1"/>
    <col min="12" max="14" width="6.33203125" style="27" hidden="1" customWidth="1" outlineLevel="1"/>
    <col min="15" max="15" width="1.6640625" style="27" customWidth="1" collapsed="1"/>
    <col min="16" max="22" width="6.33203125" style="27" customWidth="1"/>
    <col min="23" max="24" width="9.109375" style="27" customWidth="1"/>
    <col min="25" max="25" width="8.6640625" style="27" customWidth="1"/>
    <col min="26" max="26" width="1.6640625" style="27" customWidth="1"/>
    <col min="27" max="29" width="6.33203125" style="27" customWidth="1"/>
    <col min="30" max="30" width="1.6640625" style="27" customWidth="1"/>
    <col min="31" max="36" width="6.33203125" style="27" customWidth="1"/>
    <col min="37" max="37" width="9.33203125" style="27" customWidth="1"/>
    <col min="38" max="38" width="1.6640625" style="27" customWidth="1"/>
    <col min="39" max="39" width="26.6640625" style="27" customWidth="1"/>
    <col min="40" max="40" width="4.6640625" style="27" customWidth="1"/>
    <col min="41" max="41" width="26.6640625" style="27" customWidth="1"/>
    <col min="42" max="42" width="39.6640625" style="27" customWidth="1"/>
    <col min="43" max="702" width="7.33203125" style="27"/>
    <col min="703" max="703" width="7.33203125" style="28"/>
    <col min="704" max="16384" width="7.33203125" style="27"/>
  </cols>
  <sheetData>
    <row r="1" spans="1:42" ht="20.25" x14ac:dyDescent="0.3">
      <c r="A1" s="126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126"/>
      <c r="AN1" s="126"/>
      <c r="AO1" s="126"/>
      <c r="AP1" s="126"/>
    </row>
    <row r="2" spans="1:42" x14ac:dyDescent="0.25">
      <c r="A2" s="29" t="s">
        <v>1</v>
      </c>
      <c r="B2" s="30"/>
      <c r="C2" s="30"/>
      <c r="D2" s="30"/>
      <c r="E2" s="29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1"/>
      <c r="X2" s="31"/>
      <c r="Y2" s="31"/>
      <c r="Z2" s="30"/>
      <c r="AA2" s="30"/>
      <c r="AB2" s="30"/>
      <c r="AC2" s="31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1"/>
      <c r="AO2" s="31"/>
      <c r="AP2" s="30"/>
    </row>
    <row r="3" spans="1:42" x14ac:dyDescent="0.25">
      <c r="A3" s="29"/>
      <c r="B3" s="30"/>
      <c r="C3" s="30"/>
      <c r="D3" s="30"/>
      <c r="E3" s="29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1"/>
      <c r="X3" s="31"/>
      <c r="Y3" s="31"/>
      <c r="Z3" s="30"/>
      <c r="AA3" s="30"/>
      <c r="AB3" s="30"/>
      <c r="AC3" s="31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1"/>
      <c r="AO3" s="31"/>
      <c r="AP3" s="30"/>
    </row>
    <row r="4" spans="1:42" ht="20.25" x14ac:dyDescent="0.3">
      <c r="A4" s="127" t="s">
        <v>2</v>
      </c>
      <c r="B4" s="127"/>
      <c r="C4" s="127"/>
      <c r="D4" s="128" t="s">
        <v>3</v>
      </c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30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</row>
    <row r="5" spans="1:42" ht="20.25" x14ac:dyDescent="0.3">
      <c r="A5" s="131" t="s">
        <v>4</v>
      </c>
      <c r="B5" s="131"/>
      <c r="C5" s="131"/>
      <c r="D5" s="132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4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</row>
    <row r="6" spans="1:42" ht="25.5" x14ac:dyDescent="0.25">
      <c r="A6" s="34" t="s">
        <v>5</v>
      </c>
      <c r="B6" s="35" t="s">
        <v>6</v>
      </c>
      <c r="C6" s="35" t="s">
        <v>7</v>
      </c>
      <c r="D6" s="36" t="s">
        <v>8</v>
      </c>
      <c r="E6" s="118" t="s">
        <v>9</v>
      </c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20" t="s">
        <v>10</v>
      </c>
      <c r="X6" s="121"/>
      <c r="Y6" s="37"/>
      <c r="Z6" s="38"/>
      <c r="AA6" s="122" t="s">
        <v>9</v>
      </c>
      <c r="AB6" s="123"/>
      <c r="AC6" s="123"/>
      <c r="AD6" s="123"/>
      <c r="AE6" s="123"/>
      <c r="AF6" s="123"/>
      <c r="AG6" s="123"/>
      <c r="AH6" s="123"/>
      <c r="AI6" s="123"/>
      <c r="AJ6" s="123"/>
      <c r="AK6" s="124"/>
      <c r="AL6" s="38"/>
      <c r="AM6" s="38" t="s">
        <v>6</v>
      </c>
      <c r="AN6" s="38"/>
      <c r="AO6" s="38" t="s">
        <v>6</v>
      </c>
      <c r="AP6" s="38" t="s">
        <v>11</v>
      </c>
    </row>
    <row r="7" spans="1:42" ht="25.5" x14ac:dyDescent="0.25">
      <c r="A7" s="39" t="s">
        <v>12</v>
      </c>
      <c r="B7" s="40" t="s">
        <v>13</v>
      </c>
      <c r="C7" s="40" t="s">
        <v>14</v>
      </c>
      <c r="D7" s="40" t="s">
        <v>15</v>
      </c>
      <c r="E7" s="135" t="s">
        <v>16</v>
      </c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7"/>
      <c r="W7" s="41" t="s">
        <v>17</v>
      </c>
      <c r="X7" s="41" t="s">
        <v>18</v>
      </c>
      <c r="Y7" s="41" t="s">
        <v>19</v>
      </c>
      <c r="Z7" s="42"/>
      <c r="AA7" s="135" t="s">
        <v>20</v>
      </c>
      <c r="AB7" s="136"/>
      <c r="AC7" s="136"/>
      <c r="AD7" s="136"/>
      <c r="AE7" s="136"/>
      <c r="AF7" s="136"/>
      <c r="AG7" s="136"/>
      <c r="AH7" s="136"/>
      <c r="AI7" s="136"/>
      <c r="AJ7" s="136"/>
      <c r="AK7" s="137"/>
      <c r="AL7" s="41"/>
      <c r="AM7" s="43"/>
      <c r="AN7" s="84"/>
      <c r="AO7" s="43"/>
      <c r="AP7" s="44"/>
    </row>
    <row r="8" spans="1:42" ht="29.25" customHeight="1" x14ac:dyDescent="0.25">
      <c r="A8" s="45"/>
      <c r="B8" s="46"/>
      <c r="C8" s="47"/>
      <c r="D8" s="47"/>
      <c r="E8" s="138"/>
      <c r="F8" s="104" t="s">
        <v>21</v>
      </c>
      <c r="G8" s="112"/>
      <c r="H8" s="105"/>
      <c r="I8" s="104" t="s">
        <v>22</v>
      </c>
      <c r="J8" s="112"/>
      <c r="K8" s="105"/>
      <c r="L8" s="125" t="s">
        <v>23</v>
      </c>
      <c r="M8" s="125"/>
      <c r="N8" s="125"/>
      <c r="O8" s="139"/>
      <c r="P8" s="104" t="s">
        <v>24</v>
      </c>
      <c r="Q8" s="112"/>
      <c r="R8" s="112"/>
      <c r="S8" s="112"/>
      <c r="T8" s="105"/>
      <c r="U8" s="104" t="s">
        <v>25</v>
      </c>
      <c r="V8" s="105"/>
      <c r="W8" s="48"/>
      <c r="X8" s="48"/>
      <c r="Y8" s="48"/>
      <c r="Z8" s="106"/>
      <c r="AA8" s="108" t="s">
        <v>26</v>
      </c>
      <c r="AB8" s="109"/>
      <c r="AC8" s="109"/>
      <c r="AD8" s="106"/>
      <c r="AE8" s="104" t="s">
        <v>27</v>
      </c>
      <c r="AF8" s="112"/>
      <c r="AG8" s="112"/>
      <c r="AH8" s="112"/>
      <c r="AI8" s="112"/>
      <c r="AJ8" s="112"/>
      <c r="AK8" s="105"/>
      <c r="AL8" s="106"/>
      <c r="AM8" s="49"/>
      <c r="AN8" s="85"/>
      <c r="AO8" s="50"/>
      <c r="AP8" s="47"/>
    </row>
    <row r="9" spans="1:42" ht="222.75" x14ac:dyDescent="0.25">
      <c r="A9" s="51"/>
      <c r="B9" s="52" t="s">
        <v>28</v>
      </c>
      <c r="C9" s="53"/>
      <c r="D9" s="53"/>
      <c r="E9" s="138"/>
      <c r="F9" s="54" t="s">
        <v>29</v>
      </c>
      <c r="G9" s="54" t="s">
        <v>30</v>
      </c>
      <c r="H9" s="54" t="s">
        <v>31</v>
      </c>
      <c r="I9" s="54" t="s">
        <v>32</v>
      </c>
      <c r="J9" s="54" t="s">
        <v>33</v>
      </c>
      <c r="K9" s="54" t="s">
        <v>34</v>
      </c>
      <c r="L9" s="90" t="s">
        <v>35</v>
      </c>
      <c r="M9" s="90" t="s">
        <v>36</v>
      </c>
      <c r="N9" s="90" t="s">
        <v>37</v>
      </c>
      <c r="O9" s="139"/>
      <c r="P9" s="54" t="s">
        <v>38</v>
      </c>
      <c r="Q9" s="54" t="s">
        <v>39</v>
      </c>
      <c r="R9" s="54" t="s">
        <v>40</v>
      </c>
      <c r="S9" s="54" t="s">
        <v>41</v>
      </c>
      <c r="T9" s="54" t="s">
        <v>42</v>
      </c>
      <c r="U9" s="54" t="s">
        <v>43</v>
      </c>
      <c r="V9" s="54" t="s">
        <v>44</v>
      </c>
      <c r="W9" s="55" t="s">
        <v>45</v>
      </c>
      <c r="X9" s="55" t="s">
        <v>46</v>
      </c>
      <c r="Y9" s="55" t="s">
        <v>47</v>
      </c>
      <c r="Z9" s="107"/>
      <c r="AA9" s="54" t="s">
        <v>48</v>
      </c>
      <c r="AB9" s="54" t="s">
        <v>49</v>
      </c>
      <c r="AC9" s="54" t="s">
        <v>50</v>
      </c>
      <c r="AD9" s="107"/>
      <c r="AE9" s="56" t="s">
        <v>51</v>
      </c>
      <c r="AF9" s="57" t="s">
        <v>52</v>
      </c>
      <c r="AG9" s="57" t="s">
        <v>53</v>
      </c>
      <c r="AH9" s="57" t="s">
        <v>54</v>
      </c>
      <c r="AI9" s="57" t="s">
        <v>55</v>
      </c>
      <c r="AJ9" s="57" t="s">
        <v>56</v>
      </c>
      <c r="AK9" s="57" t="s">
        <v>57</v>
      </c>
      <c r="AL9" s="107"/>
      <c r="AM9" s="49"/>
      <c r="AN9" s="113" t="s">
        <v>58</v>
      </c>
      <c r="AO9" s="50"/>
      <c r="AP9" s="53"/>
    </row>
    <row r="10" spans="1:42" x14ac:dyDescent="0.25">
      <c r="A10" s="58" t="s">
        <v>59</v>
      </c>
      <c r="B10" s="59" t="s">
        <v>60</v>
      </c>
      <c r="C10" s="86"/>
      <c r="D10" s="87" t="s">
        <v>61</v>
      </c>
      <c r="E10" s="60"/>
      <c r="F10" s="61">
        <f t="shared" ref="F10:K10" si="0">COUNTA(F13:F555)</f>
        <v>0</v>
      </c>
      <c r="G10" s="61">
        <f t="shared" si="0"/>
        <v>0</v>
      </c>
      <c r="H10" s="62">
        <f t="shared" si="0"/>
        <v>0</v>
      </c>
      <c r="I10" s="63">
        <f t="shared" si="0"/>
        <v>0</v>
      </c>
      <c r="J10" s="61">
        <f t="shared" si="0"/>
        <v>0</v>
      </c>
      <c r="K10" s="61">
        <f t="shared" si="0"/>
        <v>0</v>
      </c>
      <c r="L10" s="62"/>
      <c r="M10" s="62"/>
      <c r="N10" s="62"/>
      <c r="O10" s="64"/>
      <c r="P10" s="61">
        <f>COUNTA(P13:P555)</f>
        <v>0</v>
      </c>
      <c r="Q10" s="61">
        <f t="shared" ref="Q10:U10" si="1">COUNTA(Q13:Q555)</f>
        <v>0</v>
      </c>
      <c r="R10" s="61">
        <f t="shared" si="1"/>
        <v>0</v>
      </c>
      <c r="S10" s="61">
        <f t="shared" si="1"/>
        <v>0</v>
      </c>
      <c r="T10" s="61">
        <f t="shared" si="1"/>
        <v>0</v>
      </c>
      <c r="U10" s="61">
        <f t="shared" si="1"/>
        <v>0</v>
      </c>
      <c r="V10" s="61">
        <f>COUNTA(V13:V555)</f>
        <v>0</v>
      </c>
      <c r="W10" s="65"/>
      <c r="X10" s="62"/>
      <c r="Y10" s="66">
        <f>SUM(Y13:Y555)</f>
        <v>0</v>
      </c>
      <c r="Z10" s="67"/>
      <c r="AA10" s="68">
        <f>SUM(AA13:AA555)</f>
        <v>0</v>
      </c>
      <c r="AB10" s="62">
        <f>SUM(AB13:AB555)</f>
        <v>0</v>
      </c>
      <c r="AC10" s="62">
        <f>SUM(AC13:AC555)</f>
        <v>0</v>
      </c>
      <c r="AD10" s="69"/>
      <c r="AE10" s="62">
        <f t="shared" ref="AE10:AJ10" si="2">SUM(AE13:AE555)</f>
        <v>0</v>
      </c>
      <c r="AF10" s="62">
        <f t="shared" si="2"/>
        <v>0</v>
      </c>
      <c r="AG10" s="62">
        <f t="shared" si="2"/>
        <v>0</v>
      </c>
      <c r="AH10" s="62">
        <f t="shared" si="2"/>
        <v>0</v>
      </c>
      <c r="AI10" s="62">
        <f t="shared" si="2"/>
        <v>0</v>
      </c>
      <c r="AJ10" s="62">
        <f t="shared" si="2"/>
        <v>0</v>
      </c>
      <c r="AK10" s="86"/>
      <c r="AL10" s="70"/>
      <c r="AM10" s="114" t="s">
        <v>62</v>
      </c>
      <c r="AN10" s="113"/>
      <c r="AO10" s="116" t="s">
        <v>63</v>
      </c>
      <c r="AP10" s="110" t="s">
        <v>64</v>
      </c>
    </row>
    <row r="11" spans="1:42" x14ac:dyDescent="0.25">
      <c r="A11" s="71">
        <f>COUNTA(Tabelle1[Spalte1])</f>
        <v>0</v>
      </c>
      <c r="B11" s="72">
        <f>SUM(Tabelle1[[Spalte82]:[Spalte10]])+SUM(Tabelle1[[Spalte12]:[Spalte1224]])+SUM(Tabelle1[[Spalte1222]:[Spalte13]])</f>
        <v>0</v>
      </c>
      <c r="C11" s="88"/>
      <c r="D11" s="89" t="s">
        <v>65</v>
      </c>
      <c r="E11" s="73"/>
      <c r="F11" s="74" t="e">
        <f>F10/SUM(F10:H10)</f>
        <v>#DIV/0!</v>
      </c>
      <c r="G11" s="74" t="e">
        <f>G10/SUM(F10:H10)</f>
        <v>#DIV/0!</v>
      </c>
      <c r="H11" s="74" t="e">
        <f>H10/SUM(F10:H10)</f>
        <v>#DIV/0!</v>
      </c>
      <c r="I11" s="75" t="e">
        <f>I10/SUM(I10:K10)</f>
        <v>#DIV/0!</v>
      </c>
      <c r="J11" s="74" t="e">
        <f>J10/SUM(I10:K10)</f>
        <v>#DIV/0!</v>
      </c>
      <c r="K11" s="74" t="e">
        <f>K10/SUM(I10:K10)</f>
        <v>#DIV/0!</v>
      </c>
      <c r="L11" s="74"/>
      <c r="M11" s="74"/>
      <c r="N11" s="74"/>
      <c r="O11" s="73"/>
      <c r="P11" s="74" t="e">
        <f>P10/SUM(P10:V10)</f>
        <v>#DIV/0!</v>
      </c>
      <c r="Q11" s="74" t="e">
        <f t="shared" ref="Q11:U11" si="3">Q10/SUM(Q10:W10)</f>
        <v>#DIV/0!</v>
      </c>
      <c r="R11" s="74" t="e">
        <f t="shared" si="3"/>
        <v>#DIV/0!</v>
      </c>
      <c r="S11" s="74" t="e">
        <f t="shared" si="3"/>
        <v>#DIV/0!</v>
      </c>
      <c r="T11" s="74" t="e">
        <f t="shared" si="3"/>
        <v>#DIV/0!</v>
      </c>
      <c r="U11" s="74" t="e">
        <f t="shared" si="3"/>
        <v>#DIV/0!</v>
      </c>
      <c r="V11" s="74" t="e">
        <f>V10/SUM(P10:V10)</f>
        <v>#DIV/0!</v>
      </c>
      <c r="W11" s="76"/>
      <c r="X11" s="77"/>
      <c r="Y11" s="78"/>
      <c r="Z11" s="79"/>
      <c r="AA11" s="75" t="e">
        <f>AA10/SUM(AA10:AC10)</f>
        <v>#DIV/0!</v>
      </c>
      <c r="AB11" s="74" t="e">
        <f>AB10/SUM(AA10:AC10)</f>
        <v>#DIV/0!</v>
      </c>
      <c r="AC11" s="74" t="e">
        <f>AC10/SUM(AA10:AC10)</f>
        <v>#DIV/0!</v>
      </c>
      <c r="AD11" s="73"/>
      <c r="AE11" s="74" t="e">
        <f>AE10/SUM(AE10:AJ10)</f>
        <v>#DIV/0!</v>
      </c>
      <c r="AF11" s="74" t="e">
        <f>AF10/SUM(AE10:AJ10)</f>
        <v>#DIV/0!</v>
      </c>
      <c r="AG11" s="74" t="e">
        <f>AG10/SUM(AE10:AJ10)</f>
        <v>#DIV/0!</v>
      </c>
      <c r="AH11" s="74" t="e">
        <f>AH10/SUM(AE10:AJ10)</f>
        <v>#DIV/0!</v>
      </c>
      <c r="AI11" s="74" t="e">
        <f>AI10/SUM(AG10:AL10)</f>
        <v>#DIV/0!</v>
      </c>
      <c r="AJ11" s="74" t="e">
        <f>AJ10/SUM(AE10:AJ10)</f>
        <v>#DIV/0!</v>
      </c>
      <c r="AK11" s="74"/>
      <c r="AL11" s="80"/>
      <c r="AM11" s="115"/>
      <c r="AN11" s="113"/>
      <c r="AO11" s="117"/>
      <c r="AP11" s="111"/>
    </row>
    <row r="12" spans="1:42" x14ac:dyDescent="0.25">
      <c r="A12" s="81" t="s">
        <v>66</v>
      </c>
      <c r="B12" s="19" t="s">
        <v>67</v>
      </c>
      <c r="C12" s="20" t="s">
        <v>68</v>
      </c>
      <c r="D12" s="21" t="s">
        <v>69</v>
      </c>
      <c r="E12" s="21" t="s">
        <v>70</v>
      </c>
      <c r="F12" s="21" t="s">
        <v>71</v>
      </c>
      <c r="G12" s="21" t="s">
        <v>72</v>
      </c>
      <c r="H12" s="21" t="s">
        <v>73</v>
      </c>
      <c r="I12" s="21" t="s">
        <v>74</v>
      </c>
      <c r="J12" s="21" t="s">
        <v>75</v>
      </c>
      <c r="K12" s="21" t="s">
        <v>76</v>
      </c>
      <c r="L12" s="21" t="s">
        <v>77</v>
      </c>
      <c r="M12" s="21" t="s">
        <v>78</v>
      </c>
      <c r="N12" s="21" t="s">
        <v>79</v>
      </c>
      <c r="O12" s="21" t="s">
        <v>80</v>
      </c>
      <c r="P12" s="21" t="s">
        <v>81</v>
      </c>
      <c r="Q12" s="21" t="s">
        <v>82</v>
      </c>
      <c r="R12" s="21" t="s">
        <v>83</v>
      </c>
      <c r="S12" s="21" t="s">
        <v>84</v>
      </c>
      <c r="T12" s="21" t="s">
        <v>85</v>
      </c>
      <c r="U12" s="21" t="s">
        <v>86</v>
      </c>
      <c r="V12" s="21" t="s">
        <v>87</v>
      </c>
      <c r="W12" s="22" t="s">
        <v>88</v>
      </c>
      <c r="X12" s="22" t="s">
        <v>89</v>
      </c>
      <c r="Y12" s="145" t="s">
        <v>90</v>
      </c>
      <c r="Z12" s="21" t="s">
        <v>91</v>
      </c>
      <c r="AA12" s="21" t="s">
        <v>92</v>
      </c>
      <c r="AB12" s="21" t="s">
        <v>93</v>
      </c>
      <c r="AC12" s="22" t="s">
        <v>94</v>
      </c>
      <c r="AD12" s="21" t="s">
        <v>95</v>
      </c>
      <c r="AE12" s="21" t="s">
        <v>96</v>
      </c>
      <c r="AF12" s="21" t="s">
        <v>97</v>
      </c>
      <c r="AG12" s="21" t="s">
        <v>98</v>
      </c>
      <c r="AH12" s="21" t="s">
        <v>99</v>
      </c>
      <c r="AI12" s="21" t="s">
        <v>100</v>
      </c>
      <c r="AJ12" s="21" t="s">
        <v>101</v>
      </c>
      <c r="AK12" s="21" t="s">
        <v>102</v>
      </c>
      <c r="AL12" s="21" t="s">
        <v>103</v>
      </c>
      <c r="AM12" s="21" t="s">
        <v>104</v>
      </c>
      <c r="AN12" s="23" t="s">
        <v>105</v>
      </c>
      <c r="AO12" s="23" t="s">
        <v>106</v>
      </c>
      <c r="AP12" s="24" t="s">
        <v>107</v>
      </c>
    </row>
    <row r="13" spans="1:42" x14ac:dyDescent="0.25">
      <c r="A13" s="1"/>
      <c r="B13" s="2"/>
      <c r="C13" s="3"/>
      <c r="D13" s="4"/>
      <c r="E13" s="25"/>
      <c r="F13" s="4"/>
      <c r="G13" s="4"/>
      <c r="H13" s="4"/>
      <c r="I13" s="4"/>
      <c r="J13" s="4"/>
      <c r="K13" s="4"/>
      <c r="L13" s="4" t="str">
        <f>IF(I13=1,1,IF(J13=1,2,IF(K13=1,3,"")))</f>
        <v/>
      </c>
      <c r="M13" s="4" t="str" cm="1">
        <f t="array" ref="M13">IFERROR(INDEX(Tabelle1[Spalte104],MATCH(1,(Tabelle1[Spalte1]=Tabelle1[[#This Row],[Spalte1]])*(Tabelle1[Spalte16]=Tabelle1[[#This Row],[Spalte15]]-1),0)),"")</f>
        <v/>
      </c>
      <c r="N13" s="4" t="str">
        <f>IF(M13&lt;&gt;"",L13-M13,"")</f>
        <v/>
      </c>
      <c r="O13" s="25"/>
      <c r="P13" s="4"/>
      <c r="Q13" s="4"/>
      <c r="R13" s="4"/>
      <c r="S13" s="4"/>
      <c r="T13" s="4"/>
      <c r="U13" s="4"/>
      <c r="V13" s="4"/>
      <c r="W13" s="5"/>
      <c r="X13" s="5"/>
      <c r="Y13" s="146">
        <f>DAYS360(Tabelle1[[#This Row],[Spalte15]],Tabelle1[[#This Row],[Spalte16]])/30</f>
        <v>0</v>
      </c>
      <c r="Z13" s="25"/>
      <c r="AA13" s="4"/>
      <c r="AB13" s="4"/>
      <c r="AC13" s="6"/>
      <c r="AD13" s="25"/>
      <c r="AE13" s="4"/>
      <c r="AF13" s="4"/>
      <c r="AG13" s="4"/>
      <c r="AH13" s="4"/>
      <c r="AI13" s="4"/>
      <c r="AJ13" s="4"/>
      <c r="AK13" s="7"/>
      <c r="AL13" s="25"/>
      <c r="AM13" s="4"/>
      <c r="AN13" s="8"/>
      <c r="AO13" s="8"/>
      <c r="AP13" s="9"/>
    </row>
    <row r="14" spans="1:42" x14ac:dyDescent="0.25">
      <c r="A14" s="1"/>
      <c r="B14" s="2"/>
      <c r="C14" s="3"/>
      <c r="D14" s="4"/>
      <c r="E14" s="25"/>
      <c r="F14" s="4"/>
      <c r="G14" s="4"/>
      <c r="H14" s="4"/>
      <c r="I14" s="4"/>
      <c r="J14" s="4"/>
      <c r="K14" s="4"/>
      <c r="L14" s="4" t="str">
        <f>IF(I14=1,1,IF(J14=1,2,IF(K14=1,3,"")))</f>
        <v/>
      </c>
      <c r="M14" s="4" t="str" cm="1">
        <f t="array" ref="M14">IFERROR(INDEX(Tabelle1[Spalte104],MATCH(1,(Tabelle1[Spalte1]=Tabelle1[[#This Row],[Spalte1]])*(Tabelle1[Spalte16]=Tabelle1[[#This Row],[Spalte15]]-1),0)),"")</f>
        <v/>
      </c>
      <c r="N14" s="4" t="str">
        <f>IF(M14&lt;&gt;"",L14-M14,"")</f>
        <v/>
      </c>
      <c r="O14" s="25"/>
      <c r="P14" s="4"/>
      <c r="Q14" s="4"/>
      <c r="R14" s="4"/>
      <c r="S14" s="4"/>
      <c r="T14" s="4"/>
      <c r="U14" s="4"/>
      <c r="V14" s="4"/>
      <c r="W14" s="5"/>
      <c r="X14" s="5"/>
      <c r="Y14" s="146">
        <f>DAYS360(Tabelle1[[#This Row],[Spalte15]],Tabelle1[[#This Row],[Spalte16]])/30</f>
        <v>0</v>
      </c>
      <c r="Z14" s="25"/>
      <c r="AA14" s="4"/>
      <c r="AB14" s="4"/>
      <c r="AC14" s="6"/>
      <c r="AD14" s="25"/>
      <c r="AE14" s="4"/>
      <c r="AF14" s="4"/>
      <c r="AG14" s="4"/>
      <c r="AH14" s="4"/>
      <c r="AI14" s="4"/>
      <c r="AJ14" s="4"/>
      <c r="AK14" s="7"/>
      <c r="AL14" s="25"/>
      <c r="AM14" s="4"/>
      <c r="AN14" s="8"/>
      <c r="AO14" s="8"/>
      <c r="AP14" s="9"/>
    </row>
    <row r="15" spans="1:42" x14ac:dyDescent="0.25">
      <c r="A15" s="1"/>
      <c r="B15" s="2"/>
      <c r="C15" s="3"/>
      <c r="D15" s="4"/>
      <c r="E15" s="25"/>
      <c r="F15" s="4"/>
      <c r="G15" s="4"/>
      <c r="H15" s="4"/>
      <c r="I15" s="4"/>
      <c r="J15" s="4"/>
      <c r="K15" s="4"/>
      <c r="L15" s="4" t="str">
        <f>IF(I15=1,1,IF(J15=1,2,IF(K15=1,3,"")))</f>
        <v/>
      </c>
      <c r="M15" s="4" t="str" cm="1">
        <f t="array" ref="M15">IFERROR(INDEX(Tabelle1[Spalte104],MATCH(1,(Tabelle1[Spalte1]=Tabelle1[[#This Row],[Spalte1]])*(Tabelle1[Spalte16]=Tabelle1[[#This Row],[Spalte15]]-1),0)),"")</f>
        <v/>
      </c>
      <c r="N15" s="4" t="str">
        <f>IF(M15&lt;&gt;"",L15-M15,"")</f>
        <v/>
      </c>
      <c r="O15" s="25"/>
      <c r="P15" s="4"/>
      <c r="Q15" s="4"/>
      <c r="R15" s="4"/>
      <c r="S15" s="4"/>
      <c r="T15" s="4"/>
      <c r="U15" s="4"/>
      <c r="V15" s="4"/>
      <c r="W15" s="5"/>
      <c r="X15" s="5"/>
      <c r="Y15" s="146">
        <f>DAYS360(Tabelle1[[#This Row],[Spalte15]],Tabelle1[[#This Row],[Spalte16]])/30</f>
        <v>0</v>
      </c>
      <c r="Z15" s="25"/>
      <c r="AA15" s="4"/>
      <c r="AB15" s="4"/>
      <c r="AC15" s="6"/>
      <c r="AD15" s="25"/>
      <c r="AE15" s="4"/>
      <c r="AF15" s="4"/>
      <c r="AG15" s="4"/>
      <c r="AH15" s="4"/>
      <c r="AI15" s="4"/>
      <c r="AJ15" s="4"/>
      <c r="AK15" s="7"/>
      <c r="AL15" s="25"/>
      <c r="AM15" s="4"/>
      <c r="AN15" s="8"/>
      <c r="AO15" s="8"/>
      <c r="AP15" s="9"/>
    </row>
    <row r="16" spans="1:42" x14ac:dyDescent="0.25">
      <c r="A16" s="1"/>
      <c r="B16" s="2"/>
      <c r="C16" s="3"/>
      <c r="D16" s="4"/>
      <c r="E16" s="25"/>
      <c r="F16" s="4"/>
      <c r="G16" s="4"/>
      <c r="H16" s="4"/>
      <c r="I16" s="4"/>
      <c r="J16" s="4"/>
      <c r="K16" s="4"/>
      <c r="L16" s="4" t="str">
        <f>IF(I16=1,1,IF(J16=1,2,IF(K16=1,3,"")))</f>
        <v/>
      </c>
      <c r="M16" s="4" t="str" cm="1">
        <f t="array" ref="M16">IFERROR(INDEX(Tabelle1[Spalte104],MATCH(1,(Tabelle1[Spalte1]=Tabelle1[[#This Row],[Spalte1]])*(Tabelle1[Spalte16]=Tabelle1[[#This Row],[Spalte15]]-1),0)),"")</f>
        <v/>
      </c>
      <c r="N16" s="4" t="str">
        <f>IF(M16&lt;&gt;"",L16-M16,"")</f>
        <v/>
      </c>
      <c r="O16" s="25"/>
      <c r="P16" s="4"/>
      <c r="Q16" s="4"/>
      <c r="R16" s="4"/>
      <c r="S16" s="4"/>
      <c r="T16" s="4"/>
      <c r="U16" s="4"/>
      <c r="V16" s="4"/>
      <c r="W16" s="5"/>
      <c r="X16" s="5"/>
      <c r="Y16" s="146">
        <f>DAYS360(Tabelle1[[#This Row],[Spalte15]],Tabelle1[[#This Row],[Spalte16]])/30</f>
        <v>0</v>
      </c>
      <c r="Z16" s="25"/>
      <c r="AA16" s="4"/>
      <c r="AB16" s="4"/>
      <c r="AC16" s="6"/>
      <c r="AD16" s="25"/>
      <c r="AE16" s="4"/>
      <c r="AF16" s="4"/>
      <c r="AG16" s="4"/>
      <c r="AH16" s="4"/>
      <c r="AI16" s="4"/>
      <c r="AJ16" s="4"/>
      <c r="AK16" s="7"/>
      <c r="AL16" s="25"/>
      <c r="AM16" s="4"/>
      <c r="AN16" s="8"/>
      <c r="AO16" s="8"/>
      <c r="AP16" s="9"/>
    </row>
    <row r="17" spans="1:42" x14ac:dyDescent="0.25">
      <c r="A17" s="1"/>
      <c r="B17" s="2"/>
      <c r="C17" s="3"/>
      <c r="D17" s="4"/>
      <c r="E17" s="25"/>
      <c r="F17" s="4"/>
      <c r="G17" s="4"/>
      <c r="H17" s="4"/>
      <c r="I17" s="4"/>
      <c r="J17" s="4"/>
      <c r="K17" s="4"/>
      <c r="L17" s="4" t="str">
        <f>IF(I17=1,1,IF(J17=1,2,IF(K17=1,3,"")))</f>
        <v/>
      </c>
      <c r="M17" s="4" t="str" cm="1">
        <f t="array" ref="M17">IFERROR(INDEX(Tabelle1[Spalte104],MATCH(1,(Tabelle1[Spalte1]=Tabelle1[[#This Row],[Spalte1]])*(Tabelle1[Spalte16]=Tabelle1[[#This Row],[Spalte15]]-1),0)),"")</f>
        <v/>
      </c>
      <c r="N17" s="4" t="str">
        <f>IF(M17&lt;&gt;"",L17-M17,"")</f>
        <v/>
      </c>
      <c r="O17" s="25"/>
      <c r="P17" s="4"/>
      <c r="Q17" s="4"/>
      <c r="R17" s="4"/>
      <c r="S17" s="4"/>
      <c r="T17" s="4"/>
      <c r="U17" s="4"/>
      <c r="V17" s="4"/>
      <c r="W17" s="5"/>
      <c r="X17" s="5"/>
      <c r="Y17" s="146">
        <f>DAYS360(Tabelle1[[#This Row],[Spalte15]],Tabelle1[[#This Row],[Spalte16]])/30</f>
        <v>0</v>
      </c>
      <c r="Z17" s="25"/>
      <c r="AA17" s="4"/>
      <c r="AB17" s="4"/>
      <c r="AC17" s="6"/>
      <c r="AD17" s="25"/>
      <c r="AE17" s="4"/>
      <c r="AF17" s="4"/>
      <c r="AG17" s="4"/>
      <c r="AH17" s="4"/>
      <c r="AI17" s="4"/>
      <c r="AJ17" s="4"/>
      <c r="AK17" s="7"/>
      <c r="AL17" s="25"/>
      <c r="AM17" s="4"/>
      <c r="AN17" s="8"/>
      <c r="AO17" s="8"/>
      <c r="AP17" s="9"/>
    </row>
    <row r="18" spans="1:42" x14ac:dyDescent="0.25">
      <c r="A18" s="1"/>
      <c r="B18" s="2"/>
      <c r="C18" s="3"/>
      <c r="D18" s="4"/>
      <c r="E18" s="25"/>
      <c r="F18" s="4"/>
      <c r="G18" s="4"/>
      <c r="H18" s="4"/>
      <c r="I18" s="4"/>
      <c r="J18" s="4"/>
      <c r="K18" s="4"/>
      <c r="L18" s="4" t="str">
        <f>IF(I18=1,1,IF(J18=1,2,IF(K18=1,3,"")))</f>
        <v/>
      </c>
      <c r="M18" s="4" t="str" cm="1">
        <f t="array" ref="M18">IFERROR(INDEX(Tabelle1[Spalte104],MATCH(1,(Tabelle1[Spalte1]=Tabelle1[[#This Row],[Spalte1]])*(Tabelle1[Spalte16]=Tabelle1[[#This Row],[Spalte15]]-1),0)),"")</f>
        <v/>
      </c>
      <c r="N18" s="4" t="str">
        <f>IF(M18&lt;&gt;"",L18-M18,"")</f>
        <v/>
      </c>
      <c r="O18" s="25"/>
      <c r="P18" s="4"/>
      <c r="Q18" s="4"/>
      <c r="R18" s="4"/>
      <c r="S18" s="4"/>
      <c r="T18" s="4"/>
      <c r="U18" s="4"/>
      <c r="V18" s="4"/>
      <c r="W18" s="5"/>
      <c r="X18" s="5"/>
      <c r="Y18" s="146">
        <f>DAYS360(Tabelle1[[#This Row],[Spalte15]],Tabelle1[[#This Row],[Spalte16]])/30</f>
        <v>0</v>
      </c>
      <c r="Z18" s="25"/>
      <c r="AA18" s="4"/>
      <c r="AB18" s="4"/>
      <c r="AC18" s="6"/>
      <c r="AD18" s="25"/>
      <c r="AE18" s="4"/>
      <c r="AF18" s="4"/>
      <c r="AG18" s="4"/>
      <c r="AH18" s="4"/>
      <c r="AI18" s="4"/>
      <c r="AJ18" s="4"/>
      <c r="AK18" s="7"/>
      <c r="AL18" s="25"/>
      <c r="AM18" s="4"/>
      <c r="AN18" s="8"/>
      <c r="AO18" s="8"/>
      <c r="AP18" s="9"/>
    </row>
    <row r="19" spans="1:42" x14ac:dyDescent="0.25">
      <c r="A19" s="1"/>
      <c r="B19" s="2"/>
      <c r="C19" s="3"/>
      <c r="D19" s="4"/>
      <c r="E19" s="25"/>
      <c r="F19" s="4"/>
      <c r="G19" s="4"/>
      <c r="H19" s="4"/>
      <c r="I19" s="4"/>
      <c r="J19" s="4"/>
      <c r="K19" s="4"/>
      <c r="L19" s="4" t="str">
        <f>IF(I19=1,1,IF(J19=1,2,IF(K19=1,3,"")))</f>
        <v/>
      </c>
      <c r="M19" s="4" t="str" cm="1">
        <f t="array" ref="M19">IFERROR(INDEX(Tabelle1[Spalte104],MATCH(1,(Tabelle1[Spalte1]=Tabelle1[[#This Row],[Spalte1]])*(Tabelle1[Spalte16]=Tabelle1[[#This Row],[Spalte15]]-1),0)),"")</f>
        <v/>
      </c>
      <c r="N19" s="4" t="str">
        <f>IF(M19&lt;&gt;"",L19-M19,"")</f>
        <v/>
      </c>
      <c r="O19" s="25"/>
      <c r="P19" s="4"/>
      <c r="Q19" s="4"/>
      <c r="R19" s="4"/>
      <c r="S19" s="4"/>
      <c r="T19" s="4"/>
      <c r="U19" s="4"/>
      <c r="V19" s="4"/>
      <c r="W19" s="5"/>
      <c r="X19" s="5"/>
      <c r="Y19" s="146">
        <f>DAYS360(Tabelle1[[#This Row],[Spalte15]],Tabelle1[[#This Row],[Spalte16]])/30</f>
        <v>0</v>
      </c>
      <c r="Z19" s="25"/>
      <c r="AA19" s="4"/>
      <c r="AB19" s="4"/>
      <c r="AC19" s="6"/>
      <c r="AD19" s="25"/>
      <c r="AE19" s="4"/>
      <c r="AF19" s="4"/>
      <c r="AG19" s="4"/>
      <c r="AH19" s="4"/>
      <c r="AI19" s="4"/>
      <c r="AJ19" s="4"/>
      <c r="AK19" s="7"/>
      <c r="AL19" s="25"/>
      <c r="AM19" s="4"/>
      <c r="AN19" s="8"/>
      <c r="AO19" s="8"/>
      <c r="AP19" s="9"/>
    </row>
    <row r="20" spans="1:42" x14ac:dyDescent="0.25">
      <c r="A20" s="1"/>
      <c r="B20" s="2"/>
      <c r="C20" s="3"/>
      <c r="D20" s="4"/>
      <c r="E20" s="25"/>
      <c r="F20" s="4"/>
      <c r="G20" s="4"/>
      <c r="H20" s="4"/>
      <c r="I20" s="4"/>
      <c r="J20" s="4"/>
      <c r="K20" s="4"/>
      <c r="L20" s="4" t="str">
        <f>IF(I20=1,1,IF(J20=1,2,IF(K20=1,3,"")))</f>
        <v/>
      </c>
      <c r="M20" s="4" t="str" cm="1">
        <f t="array" ref="M20">IFERROR(INDEX(Tabelle1[Spalte104],MATCH(1,(Tabelle1[Spalte1]=Tabelle1[[#This Row],[Spalte1]])*(Tabelle1[Spalte16]=Tabelle1[[#This Row],[Spalte15]]-1),0)),"")</f>
        <v/>
      </c>
      <c r="N20" s="4" t="str">
        <f>IF(M20&lt;&gt;"",L20-M20,"")</f>
        <v/>
      </c>
      <c r="O20" s="25"/>
      <c r="P20" s="4"/>
      <c r="Q20" s="4"/>
      <c r="R20" s="4"/>
      <c r="S20" s="4"/>
      <c r="T20" s="4"/>
      <c r="U20" s="4"/>
      <c r="V20" s="4"/>
      <c r="W20" s="5"/>
      <c r="X20" s="5"/>
      <c r="Y20" s="146">
        <f>DAYS360(Tabelle1[[#This Row],[Spalte15]],Tabelle1[[#This Row],[Spalte16]])/30</f>
        <v>0</v>
      </c>
      <c r="Z20" s="25"/>
      <c r="AA20" s="4"/>
      <c r="AB20" s="4"/>
      <c r="AC20" s="6"/>
      <c r="AD20" s="25"/>
      <c r="AE20" s="4"/>
      <c r="AF20" s="4"/>
      <c r="AG20" s="4"/>
      <c r="AH20" s="4"/>
      <c r="AI20" s="4"/>
      <c r="AJ20" s="4"/>
      <c r="AK20" s="7"/>
      <c r="AL20" s="25"/>
      <c r="AM20" s="4"/>
      <c r="AN20" s="8"/>
      <c r="AO20" s="8"/>
      <c r="AP20" s="9"/>
    </row>
    <row r="21" spans="1:42" x14ac:dyDescent="0.25">
      <c r="A21" s="1"/>
      <c r="B21" s="2"/>
      <c r="C21" s="3"/>
      <c r="D21" s="4"/>
      <c r="E21" s="25"/>
      <c r="F21" s="4"/>
      <c r="G21" s="4"/>
      <c r="H21" s="4"/>
      <c r="I21" s="4"/>
      <c r="J21" s="4"/>
      <c r="K21" s="4"/>
      <c r="L21" s="4" t="str">
        <f>IF(I21=1,1,IF(J21=1,2,IF(K21=1,3,"")))</f>
        <v/>
      </c>
      <c r="M21" s="4" t="str" cm="1">
        <f t="array" ref="M21">IFERROR(INDEX(Tabelle1[Spalte104],MATCH(1,(Tabelle1[Spalte1]=Tabelle1[[#This Row],[Spalte1]])*(Tabelle1[Spalte16]=Tabelle1[[#This Row],[Spalte15]]-1),0)),"")</f>
        <v/>
      </c>
      <c r="N21" s="4" t="str">
        <f>IF(M21&lt;&gt;"",L21-M21,"")</f>
        <v/>
      </c>
      <c r="O21" s="25"/>
      <c r="P21" s="4"/>
      <c r="Q21" s="4"/>
      <c r="R21" s="4"/>
      <c r="S21" s="4"/>
      <c r="T21" s="4"/>
      <c r="U21" s="4"/>
      <c r="V21" s="4"/>
      <c r="W21" s="5"/>
      <c r="X21" s="5"/>
      <c r="Y21" s="146">
        <f>DAYS360(Tabelle1[[#This Row],[Spalte15]],Tabelle1[[#This Row],[Spalte16]])/30</f>
        <v>0</v>
      </c>
      <c r="Z21" s="25"/>
      <c r="AA21" s="4"/>
      <c r="AB21" s="4"/>
      <c r="AC21" s="6"/>
      <c r="AD21" s="25"/>
      <c r="AE21" s="4"/>
      <c r="AF21" s="4"/>
      <c r="AG21" s="4"/>
      <c r="AH21" s="4"/>
      <c r="AI21" s="4"/>
      <c r="AJ21" s="4"/>
      <c r="AK21" s="7"/>
      <c r="AL21" s="25"/>
      <c r="AM21" s="4"/>
      <c r="AN21" s="8"/>
      <c r="AO21" s="8"/>
      <c r="AP21" s="9"/>
    </row>
    <row r="22" spans="1:42" x14ac:dyDescent="0.25">
      <c r="A22" s="1"/>
      <c r="B22" s="2"/>
      <c r="C22" s="3"/>
      <c r="D22" s="4"/>
      <c r="E22" s="25"/>
      <c r="F22" s="4"/>
      <c r="G22" s="4"/>
      <c r="H22" s="4"/>
      <c r="I22" s="4"/>
      <c r="J22" s="4"/>
      <c r="K22" s="4"/>
      <c r="L22" s="4" t="str">
        <f>IF(I22=1,1,IF(J22=1,2,IF(K22=1,3,"")))</f>
        <v/>
      </c>
      <c r="M22" s="4" t="str" cm="1">
        <f t="array" ref="M22">IFERROR(INDEX(Tabelle1[Spalte104],MATCH(1,(Tabelle1[Spalte1]=Tabelle1[[#This Row],[Spalte1]])*(Tabelle1[Spalte16]=Tabelle1[[#This Row],[Spalte15]]-1),0)),"")</f>
        <v/>
      </c>
      <c r="N22" s="4" t="str">
        <f>IF(M22&lt;&gt;"",L22-M22,"")</f>
        <v/>
      </c>
      <c r="O22" s="25"/>
      <c r="P22" s="4"/>
      <c r="Q22" s="4"/>
      <c r="R22" s="4"/>
      <c r="S22" s="4"/>
      <c r="T22" s="4"/>
      <c r="U22" s="4"/>
      <c r="V22" s="4"/>
      <c r="W22" s="5"/>
      <c r="X22" s="5"/>
      <c r="Y22" s="146">
        <f>DAYS360(Tabelle1[[#This Row],[Spalte15]],Tabelle1[[#This Row],[Spalte16]])/30</f>
        <v>0</v>
      </c>
      <c r="Z22" s="25"/>
      <c r="AA22" s="4"/>
      <c r="AB22" s="4"/>
      <c r="AC22" s="6"/>
      <c r="AD22" s="25"/>
      <c r="AE22" s="4"/>
      <c r="AF22" s="4"/>
      <c r="AG22" s="4"/>
      <c r="AH22" s="4"/>
      <c r="AI22" s="4"/>
      <c r="AJ22" s="4"/>
      <c r="AK22" s="7"/>
      <c r="AL22" s="25"/>
      <c r="AM22" s="4"/>
      <c r="AN22" s="8"/>
      <c r="AO22" s="8"/>
      <c r="AP22" s="9"/>
    </row>
    <row r="23" spans="1:42" x14ac:dyDescent="0.25">
      <c r="A23" s="1"/>
      <c r="B23" s="2"/>
      <c r="C23" s="3"/>
      <c r="D23" s="4"/>
      <c r="E23" s="25"/>
      <c r="F23" s="4"/>
      <c r="G23" s="4"/>
      <c r="H23" s="4"/>
      <c r="I23" s="4"/>
      <c r="J23" s="4"/>
      <c r="K23" s="4"/>
      <c r="L23" s="4" t="str">
        <f>IF(I23=1,1,IF(J23=1,2,IF(K23=1,3,"")))</f>
        <v/>
      </c>
      <c r="M23" s="4" t="str" cm="1">
        <f t="array" ref="M23">IFERROR(INDEX(Tabelle1[Spalte104],MATCH(1,(Tabelle1[Spalte1]=Tabelle1[[#This Row],[Spalte1]])*(Tabelle1[Spalte16]=Tabelle1[[#This Row],[Spalte15]]-1),0)),"")</f>
        <v/>
      </c>
      <c r="N23" s="4" t="str">
        <f>IF(M23&lt;&gt;"",L23-M23,"")</f>
        <v/>
      </c>
      <c r="O23" s="25"/>
      <c r="P23" s="4"/>
      <c r="Q23" s="4"/>
      <c r="R23" s="4"/>
      <c r="S23" s="4"/>
      <c r="T23" s="4"/>
      <c r="U23" s="4"/>
      <c r="V23" s="4"/>
      <c r="W23" s="5"/>
      <c r="X23" s="5"/>
      <c r="Y23" s="146">
        <f>DAYS360(Tabelle1[[#This Row],[Spalte15]],Tabelle1[[#This Row],[Spalte16]])/30</f>
        <v>0</v>
      </c>
      <c r="Z23" s="25"/>
      <c r="AA23" s="4"/>
      <c r="AB23" s="4"/>
      <c r="AC23" s="6"/>
      <c r="AD23" s="25"/>
      <c r="AE23" s="4"/>
      <c r="AF23" s="4"/>
      <c r="AG23" s="4"/>
      <c r="AH23" s="4"/>
      <c r="AI23" s="4"/>
      <c r="AJ23" s="4"/>
      <c r="AK23" s="7"/>
      <c r="AL23" s="25"/>
      <c r="AM23" s="4"/>
      <c r="AN23" s="8"/>
      <c r="AO23" s="8"/>
      <c r="AP23" s="9"/>
    </row>
    <row r="24" spans="1:42" x14ac:dyDescent="0.25">
      <c r="A24" s="1"/>
      <c r="B24" s="2"/>
      <c r="C24" s="3"/>
      <c r="D24" s="4"/>
      <c r="E24" s="25"/>
      <c r="F24" s="4"/>
      <c r="G24" s="4"/>
      <c r="H24" s="4"/>
      <c r="I24" s="4"/>
      <c r="J24" s="4"/>
      <c r="K24" s="4"/>
      <c r="L24" s="4" t="str">
        <f>IF(I24=1,1,IF(J24=1,2,IF(K24=1,3,"")))</f>
        <v/>
      </c>
      <c r="M24" s="4" t="str" cm="1">
        <f t="array" ref="M24">IFERROR(INDEX(Tabelle1[Spalte104],MATCH(1,(Tabelle1[Spalte1]=Tabelle1[[#This Row],[Spalte1]])*(Tabelle1[Spalte16]=Tabelle1[[#This Row],[Spalte15]]-1),0)),"")</f>
        <v/>
      </c>
      <c r="N24" s="4" t="str">
        <f>IF(M24&lt;&gt;"",L24-M24,"")</f>
        <v/>
      </c>
      <c r="O24" s="25"/>
      <c r="P24" s="4"/>
      <c r="Q24" s="4"/>
      <c r="R24" s="4"/>
      <c r="S24" s="4"/>
      <c r="T24" s="4"/>
      <c r="U24" s="4"/>
      <c r="V24" s="4"/>
      <c r="W24" s="5"/>
      <c r="X24" s="5"/>
      <c r="Y24" s="146">
        <f>DAYS360(Tabelle1[[#This Row],[Spalte15]],Tabelle1[[#This Row],[Spalte16]])/30</f>
        <v>0</v>
      </c>
      <c r="Z24" s="25"/>
      <c r="AA24" s="4"/>
      <c r="AB24" s="4"/>
      <c r="AC24" s="6"/>
      <c r="AD24" s="25"/>
      <c r="AE24" s="4"/>
      <c r="AF24" s="4"/>
      <c r="AG24" s="4"/>
      <c r="AH24" s="4"/>
      <c r="AI24" s="4"/>
      <c r="AJ24" s="4"/>
      <c r="AK24" s="7"/>
      <c r="AL24" s="25"/>
      <c r="AM24" s="4"/>
      <c r="AN24" s="8"/>
      <c r="AO24" s="8"/>
      <c r="AP24" s="9"/>
    </row>
    <row r="25" spans="1:42" x14ac:dyDescent="0.25">
      <c r="A25" s="1"/>
      <c r="B25" s="2"/>
      <c r="C25" s="3"/>
      <c r="D25" s="4"/>
      <c r="E25" s="25"/>
      <c r="F25" s="4"/>
      <c r="G25" s="4"/>
      <c r="H25" s="4"/>
      <c r="I25" s="4"/>
      <c r="J25" s="4"/>
      <c r="K25" s="4"/>
      <c r="L25" s="4" t="str">
        <f>IF(I25=1,1,IF(J25=1,2,IF(K25=1,3,"")))</f>
        <v/>
      </c>
      <c r="M25" s="4" t="str" cm="1">
        <f t="array" ref="M25">IFERROR(INDEX(Tabelle1[Spalte104],MATCH(1,(Tabelle1[Spalte1]=Tabelle1[[#This Row],[Spalte1]])*(Tabelle1[Spalte16]=Tabelle1[[#This Row],[Spalte15]]-1),0)),"")</f>
        <v/>
      </c>
      <c r="N25" s="4" t="str">
        <f>IF(M25&lt;&gt;"",L25-M25,"")</f>
        <v/>
      </c>
      <c r="O25" s="25"/>
      <c r="P25" s="4"/>
      <c r="Q25" s="4"/>
      <c r="R25" s="4"/>
      <c r="S25" s="4"/>
      <c r="T25" s="4"/>
      <c r="U25" s="4"/>
      <c r="V25" s="4"/>
      <c r="W25" s="5"/>
      <c r="X25" s="5"/>
      <c r="Y25" s="146">
        <f>DAYS360(Tabelle1[[#This Row],[Spalte15]],Tabelle1[[#This Row],[Spalte16]])/30</f>
        <v>0</v>
      </c>
      <c r="Z25" s="25"/>
      <c r="AA25" s="4"/>
      <c r="AB25" s="4"/>
      <c r="AC25" s="6"/>
      <c r="AD25" s="25"/>
      <c r="AE25" s="4"/>
      <c r="AF25" s="4"/>
      <c r="AG25" s="4"/>
      <c r="AH25" s="4"/>
      <c r="AI25" s="4"/>
      <c r="AJ25" s="4"/>
      <c r="AK25" s="7"/>
      <c r="AL25" s="25"/>
      <c r="AM25" s="4"/>
      <c r="AN25" s="8"/>
      <c r="AO25" s="8"/>
      <c r="AP25" s="9"/>
    </row>
    <row r="26" spans="1:42" x14ac:dyDescent="0.25">
      <c r="A26" s="1"/>
      <c r="B26" s="2"/>
      <c r="C26" s="3"/>
      <c r="D26" s="4"/>
      <c r="E26" s="25"/>
      <c r="F26" s="4"/>
      <c r="G26" s="4"/>
      <c r="H26" s="4"/>
      <c r="I26" s="4"/>
      <c r="J26" s="4"/>
      <c r="K26" s="4"/>
      <c r="L26" s="4" t="str">
        <f>IF(I26=1,1,IF(J26=1,2,IF(K26=1,3,"")))</f>
        <v/>
      </c>
      <c r="M26" s="4" t="str" cm="1">
        <f t="array" ref="M26">IFERROR(INDEX(Tabelle1[Spalte104],MATCH(1,(Tabelle1[Spalte1]=Tabelle1[[#This Row],[Spalte1]])*(Tabelle1[Spalte16]=Tabelle1[[#This Row],[Spalte15]]-1),0)),"")</f>
        <v/>
      </c>
      <c r="N26" s="4" t="str">
        <f>IF(M26&lt;&gt;"",L26-M26,"")</f>
        <v/>
      </c>
      <c r="O26" s="25"/>
      <c r="P26" s="4"/>
      <c r="Q26" s="4"/>
      <c r="R26" s="4"/>
      <c r="S26" s="4"/>
      <c r="T26" s="4"/>
      <c r="U26" s="4"/>
      <c r="V26" s="4"/>
      <c r="W26" s="5"/>
      <c r="X26" s="5"/>
      <c r="Y26" s="146">
        <f>DAYS360(Tabelle1[[#This Row],[Spalte15]],Tabelle1[[#This Row],[Spalte16]])/30</f>
        <v>0</v>
      </c>
      <c r="Z26" s="25"/>
      <c r="AA26" s="4"/>
      <c r="AB26" s="4"/>
      <c r="AC26" s="6"/>
      <c r="AD26" s="25"/>
      <c r="AE26" s="4"/>
      <c r="AF26" s="4"/>
      <c r="AG26" s="4"/>
      <c r="AH26" s="4"/>
      <c r="AI26" s="4"/>
      <c r="AJ26" s="4"/>
      <c r="AK26" s="7"/>
      <c r="AL26" s="25"/>
      <c r="AM26" s="4"/>
      <c r="AN26" s="8"/>
      <c r="AO26" s="8"/>
      <c r="AP26" s="9"/>
    </row>
    <row r="27" spans="1:42" x14ac:dyDescent="0.25">
      <c r="A27" s="1"/>
      <c r="B27" s="2"/>
      <c r="C27" s="3"/>
      <c r="D27" s="4"/>
      <c r="E27" s="25"/>
      <c r="F27" s="4"/>
      <c r="G27" s="4"/>
      <c r="H27" s="4"/>
      <c r="I27" s="4"/>
      <c r="J27" s="4"/>
      <c r="K27" s="4"/>
      <c r="L27" s="4" t="str">
        <f>IF(I27=1,1,IF(J27=1,2,IF(K27=1,3,"")))</f>
        <v/>
      </c>
      <c r="M27" s="4" t="str" cm="1">
        <f t="array" ref="M27">IFERROR(INDEX(Tabelle1[Spalte104],MATCH(1,(Tabelle1[Spalte1]=Tabelle1[[#This Row],[Spalte1]])*(Tabelle1[Spalte16]=Tabelle1[[#This Row],[Spalte15]]-1),0)),"")</f>
        <v/>
      </c>
      <c r="N27" s="4" t="str">
        <f>IF(M27&lt;&gt;"",L27-M27,"")</f>
        <v/>
      </c>
      <c r="O27" s="25"/>
      <c r="P27" s="4"/>
      <c r="Q27" s="4"/>
      <c r="R27" s="4"/>
      <c r="S27" s="4"/>
      <c r="T27" s="4"/>
      <c r="U27" s="4"/>
      <c r="V27" s="4"/>
      <c r="W27" s="5"/>
      <c r="X27" s="5"/>
      <c r="Y27" s="146">
        <f>DAYS360(Tabelle1[[#This Row],[Spalte15]],Tabelle1[[#This Row],[Spalte16]])/30</f>
        <v>0</v>
      </c>
      <c r="Z27" s="25"/>
      <c r="AA27" s="4"/>
      <c r="AB27" s="4"/>
      <c r="AC27" s="6"/>
      <c r="AD27" s="25"/>
      <c r="AE27" s="4"/>
      <c r="AF27" s="4"/>
      <c r="AG27" s="4"/>
      <c r="AH27" s="4"/>
      <c r="AI27" s="4"/>
      <c r="AJ27" s="4"/>
      <c r="AK27" s="7"/>
      <c r="AL27" s="25"/>
      <c r="AM27" s="4"/>
      <c r="AN27" s="8"/>
      <c r="AO27" s="8"/>
      <c r="AP27" s="9"/>
    </row>
    <row r="28" spans="1:42" x14ac:dyDescent="0.25">
      <c r="A28" s="1"/>
      <c r="B28" s="2"/>
      <c r="C28" s="3"/>
      <c r="D28" s="4"/>
      <c r="E28" s="25"/>
      <c r="F28" s="4"/>
      <c r="G28" s="4"/>
      <c r="H28" s="4"/>
      <c r="I28" s="4"/>
      <c r="J28" s="4"/>
      <c r="K28" s="4"/>
      <c r="L28" s="4" t="str">
        <f>IF(I28=1,1,IF(J28=1,2,IF(K28=1,3,"")))</f>
        <v/>
      </c>
      <c r="M28" s="4" t="str" cm="1">
        <f t="array" ref="M28">IFERROR(INDEX(Tabelle1[Spalte104],MATCH(1,(Tabelle1[Spalte1]=Tabelle1[[#This Row],[Spalte1]])*(Tabelle1[Spalte16]=Tabelle1[[#This Row],[Spalte15]]-1),0)),"")</f>
        <v/>
      </c>
      <c r="N28" s="4" t="str">
        <f>IF(M28&lt;&gt;"",L28-M28,"")</f>
        <v/>
      </c>
      <c r="O28" s="25"/>
      <c r="P28" s="4"/>
      <c r="Q28" s="4"/>
      <c r="R28" s="4"/>
      <c r="S28" s="4"/>
      <c r="T28" s="4"/>
      <c r="U28" s="4"/>
      <c r="V28" s="4"/>
      <c r="W28" s="5"/>
      <c r="X28" s="5"/>
      <c r="Y28" s="146">
        <f>DAYS360(Tabelle1[[#This Row],[Spalte15]],Tabelle1[[#This Row],[Spalte16]])/30</f>
        <v>0</v>
      </c>
      <c r="Z28" s="25"/>
      <c r="AA28" s="4"/>
      <c r="AB28" s="4"/>
      <c r="AC28" s="6"/>
      <c r="AD28" s="25"/>
      <c r="AE28" s="4"/>
      <c r="AF28" s="4"/>
      <c r="AG28" s="4"/>
      <c r="AH28" s="4"/>
      <c r="AI28" s="4"/>
      <c r="AJ28" s="4"/>
      <c r="AK28" s="7"/>
      <c r="AL28" s="25"/>
      <c r="AM28" s="4"/>
      <c r="AN28" s="8"/>
      <c r="AO28" s="8"/>
      <c r="AP28" s="9"/>
    </row>
    <row r="29" spans="1:42" x14ac:dyDescent="0.25">
      <c r="A29" s="1"/>
      <c r="B29" s="2"/>
      <c r="C29" s="3"/>
      <c r="D29" s="4"/>
      <c r="E29" s="25"/>
      <c r="F29" s="4"/>
      <c r="G29" s="4"/>
      <c r="H29" s="4"/>
      <c r="I29" s="4"/>
      <c r="J29" s="4"/>
      <c r="K29" s="4"/>
      <c r="L29" s="4" t="str">
        <f>IF(I29=1,1,IF(J29=1,2,IF(K29=1,3,"")))</f>
        <v/>
      </c>
      <c r="M29" s="4" t="str" cm="1">
        <f t="array" ref="M29">IFERROR(INDEX(Tabelle1[Spalte104],MATCH(1,(Tabelle1[Spalte1]=Tabelle1[[#This Row],[Spalte1]])*(Tabelle1[Spalte16]=Tabelle1[[#This Row],[Spalte15]]-1),0)),"")</f>
        <v/>
      </c>
      <c r="N29" s="4" t="str">
        <f>IF(M29&lt;&gt;"",L29-M29,"")</f>
        <v/>
      </c>
      <c r="O29" s="25"/>
      <c r="P29" s="4"/>
      <c r="Q29" s="4"/>
      <c r="R29" s="4"/>
      <c r="S29" s="4"/>
      <c r="T29" s="4"/>
      <c r="U29" s="4"/>
      <c r="V29" s="4"/>
      <c r="W29" s="5"/>
      <c r="X29" s="5"/>
      <c r="Y29" s="146">
        <f>DAYS360(Tabelle1[[#This Row],[Spalte15]],Tabelle1[[#This Row],[Spalte16]])/30</f>
        <v>0</v>
      </c>
      <c r="Z29" s="25"/>
      <c r="AA29" s="4"/>
      <c r="AB29" s="4"/>
      <c r="AC29" s="6"/>
      <c r="AD29" s="25"/>
      <c r="AE29" s="4"/>
      <c r="AF29" s="4"/>
      <c r="AG29" s="4"/>
      <c r="AH29" s="4"/>
      <c r="AI29" s="4"/>
      <c r="AJ29" s="4"/>
      <c r="AK29" s="7"/>
      <c r="AL29" s="25"/>
      <c r="AM29" s="4"/>
      <c r="AN29" s="8"/>
      <c r="AO29" s="8"/>
      <c r="AP29" s="9"/>
    </row>
    <row r="30" spans="1:42" x14ac:dyDescent="0.25">
      <c r="A30" s="1"/>
      <c r="B30" s="2"/>
      <c r="C30" s="3"/>
      <c r="D30" s="4"/>
      <c r="E30" s="25"/>
      <c r="F30" s="4"/>
      <c r="G30" s="4"/>
      <c r="H30" s="4"/>
      <c r="I30" s="4"/>
      <c r="J30" s="4"/>
      <c r="K30" s="4"/>
      <c r="L30" s="4" t="str">
        <f>IF(I30=1,1,IF(J30=1,2,IF(K30=1,3,"")))</f>
        <v/>
      </c>
      <c r="M30" s="4" t="str" cm="1">
        <f t="array" ref="M30">IFERROR(INDEX(Tabelle1[Spalte104],MATCH(1,(Tabelle1[Spalte1]=Tabelle1[[#This Row],[Spalte1]])*(Tabelle1[Spalte16]=Tabelle1[[#This Row],[Spalte15]]-1),0)),"")</f>
        <v/>
      </c>
      <c r="N30" s="4" t="str">
        <f>IF(M30&lt;&gt;"",L30-M30,"")</f>
        <v/>
      </c>
      <c r="O30" s="25"/>
      <c r="P30" s="4"/>
      <c r="Q30" s="4"/>
      <c r="R30" s="4"/>
      <c r="S30" s="4"/>
      <c r="T30" s="4"/>
      <c r="U30" s="4"/>
      <c r="V30" s="4"/>
      <c r="W30" s="5"/>
      <c r="X30" s="5"/>
      <c r="Y30" s="146">
        <f>DAYS360(Tabelle1[[#This Row],[Spalte15]],Tabelle1[[#This Row],[Spalte16]])/30</f>
        <v>0</v>
      </c>
      <c r="Z30" s="25"/>
      <c r="AA30" s="4"/>
      <c r="AB30" s="4"/>
      <c r="AC30" s="6"/>
      <c r="AD30" s="25"/>
      <c r="AE30" s="4"/>
      <c r="AF30" s="4"/>
      <c r="AG30" s="4"/>
      <c r="AH30" s="4"/>
      <c r="AI30" s="4"/>
      <c r="AJ30" s="4"/>
      <c r="AK30" s="7"/>
      <c r="AL30" s="25"/>
      <c r="AM30" s="4"/>
      <c r="AN30" s="8"/>
      <c r="AO30" s="8"/>
      <c r="AP30" s="9"/>
    </row>
    <row r="31" spans="1:42" x14ac:dyDescent="0.25">
      <c r="A31" s="1"/>
      <c r="B31" s="2"/>
      <c r="C31" s="3"/>
      <c r="D31" s="4"/>
      <c r="E31" s="25"/>
      <c r="F31" s="4"/>
      <c r="G31" s="4"/>
      <c r="H31" s="4"/>
      <c r="I31" s="4"/>
      <c r="J31" s="4"/>
      <c r="K31" s="4"/>
      <c r="L31" s="4" t="str">
        <f>IF(I31=1,1,IF(J31=1,2,IF(K31=1,3,"")))</f>
        <v/>
      </c>
      <c r="M31" s="4" t="str" cm="1">
        <f t="array" ref="M31">IFERROR(INDEX(Tabelle1[Spalte104],MATCH(1,(Tabelle1[Spalte1]=Tabelle1[[#This Row],[Spalte1]])*(Tabelle1[Spalte16]=Tabelle1[[#This Row],[Spalte15]]-1),0)),"")</f>
        <v/>
      </c>
      <c r="N31" s="4" t="str">
        <f>IF(M31&lt;&gt;"",L31-M31,"")</f>
        <v/>
      </c>
      <c r="O31" s="25"/>
      <c r="P31" s="4"/>
      <c r="Q31" s="4"/>
      <c r="R31" s="4"/>
      <c r="S31" s="4"/>
      <c r="T31" s="4"/>
      <c r="U31" s="4"/>
      <c r="V31" s="4"/>
      <c r="W31" s="5"/>
      <c r="X31" s="5"/>
      <c r="Y31" s="146">
        <f>DAYS360(Tabelle1[[#This Row],[Spalte15]],Tabelle1[[#This Row],[Spalte16]])/30</f>
        <v>0</v>
      </c>
      <c r="Z31" s="25"/>
      <c r="AA31" s="4"/>
      <c r="AB31" s="4"/>
      <c r="AC31" s="6"/>
      <c r="AD31" s="25"/>
      <c r="AE31" s="4"/>
      <c r="AF31" s="4"/>
      <c r="AG31" s="4"/>
      <c r="AH31" s="4"/>
      <c r="AI31" s="4"/>
      <c r="AJ31" s="4"/>
      <c r="AK31" s="7"/>
      <c r="AL31" s="25"/>
      <c r="AM31" s="4"/>
      <c r="AN31" s="8"/>
      <c r="AO31" s="8"/>
      <c r="AP31" s="9"/>
    </row>
    <row r="32" spans="1:42" x14ac:dyDescent="0.25">
      <c r="A32" s="1"/>
      <c r="B32" s="2"/>
      <c r="C32" s="3"/>
      <c r="D32" s="4"/>
      <c r="E32" s="25"/>
      <c r="F32" s="4"/>
      <c r="G32" s="4"/>
      <c r="H32" s="4"/>
      <c r="I32" s="4"/>
      <c r="J32" s="4"/>
      <c r="K32" s="4"/>
      <c r="L32" s="4" t="str">
        <f>IF(I32=1,1,IF(J32=1,2,IF(K32=1,3,"")))</f>
        <v/>
      </c>
      <c r="M32" s="4" t="str" cm="1">
        <f t="array" ref="M32">IFERROR(INDEX(Tabelle1[Spalte104],MATCH(1,(Tabelle1[Spalte1]=Tabelle1[[#This Row],[Spalte1]])*(Tabelle1[Spalte16]=Tabelle1[[#This Row],[Spalte15]]-1),0)),"")</f>
        <v/>
      </c>
      <c r="N32" s="4" t="str">
        <f>IF(M32&lt;&gt;"",L32-M32,"")</f>
        <v/>
      </c>
      <c r="O32" s="25"/>
      <c r="P32" s="4"/>
      <c r="Q32" s="4"/>
      <c r="R32" s="4"/>
      <c r="S32" s="4"/>
      <c r="T32" s="4"/>
      <c r="U32" s="4"/>
      <c r="V32" s="4"/>
      <c r="W32" s="5"/>
      <c r="X32" s="5"/>
      <c r="Y32" s="146">
        <f>DAYS360(Tabelle1[[#This Row],[Spalte15]],Tabelle1[[#This Row],[Spalte16]])/30</f>
        <v>0</v>
      </c>
      <c r="Z32" s="25"/>
      <c r="AA32" s="4"/>
      <c r="AB32" s="4"/>
      <c r="AC32" s="6"/>
      <c r="AD32" s="25"/>
      <c r="AE32" s="4"/>
      <c r="AF32" s="4"/>
      <c r="AG32" s="4"/>
      <c r="AH32" s="4"/>
      <c r="AI32" s="4"/>
      <c r="AJ32" s="4"/>
      <c r="AK32" s="7"/>
      <c r="AL32" s="25"/>
      <c r="AM32" s="4"/>
      <c r="AN32" s="8"/>
      <c r="AO32" s="8"/>
      <c r="AP32" s="9"/>
    </row>
    <row r="33" spans="1:42" x14ac:dyDescent="0.25">
      <c r="A33" s="1"/>
      <c r="B33" s="2"/>
      <c r="C33" s="3"/>
      <c r="D33" s="4"/>
      <c r="E33" s="25"/>
      <c r="F33" s="4"/>
      <c r="G33" s="4"/>
      <c r="H33" s="4"/>
      <c r="I33" s="4"/>
      <c r="J33" s="4"/>
      <c r="K33" s="4"/>
      <c r="L33" s="4" t="str">
        <f>IF(I33=1,1,IF(J33=1,2,IF(K33=1,3,"")))</f>
        <v/>
      </c>
      <c r="M33" s="4" t="str" cm="1">
        <f t="array" ref="M33">IFERROR(INDEX(Tabelle1[Spalte104],MATCH(1,(Tabelle1[Spalte1]=Tabelle1[[#This Row],[Spalte1]])*(Tabelle1[Spalte16]=Tabelle1[[#This Row],[Spalte15]]-1),0)),"")</f>
        <v/>
      </c>
      <c r="N33" s="4" t="str">
        <f>IF(M33&lt;&gt;"",L33-M33,"")</f>
        <v/>
      </c>
      <c r="O33" s="25"/>
      <c r="P33" s="4"/>
      <c r="Q33" s="4"/>
      <c r="R33" s="4"/>
      <c r="S33" s="4"/>
      <c r="T33" s="4"/>
      <c r="U33" s="4"/>
      <c r="V33" s="4"/>
      <c r="W33" s="5"/>
      <c r="X33" s="5"/>
      <c r="Y33" s="146">
        <f>DAYS360(Tabelle1[[#This Row],[Spalte15]],Tabelle1[[#This Row],[Spalte16]])/30</f>
        <v>0</v>
      </c>
      <c r="Z33" s="25"/>
      <c r="AA33" s="4"/>
      <c r="AB33" s="4"/>
      <c r="AC33" s="6"/>
      <c r="AD33" s="25"/>
      <c r="AE33" s="4"/>
      <c r="AF33" s="4"/>
      <c r="AG33" s="4"/>
      <c r="AH33" s="4"/>
      <c r="AI33" s="4"/>
      <c r="AJ33" s="4"/>
      <c r="AK33" s="7"/>
      <c r="AL33" s="25"/>
      <c r="AM33" s="4"/>
      <c r="AN33" s="8"/>
      <c r="AO33" s="8"/>
      <c r="AP33" s="9"/>
    </row>
    <row r="34" spans="1:42" x14ac:dyDescent="0.25">
      <c r="A34" s="1"/>
      <c r="B34" s="2"/>
      <c r="C34" s="3"/>
      <c r="D34" s="4"/>
      <c r="E34" s="25"/>
      <c r="F34" s="4"/>
      <c r="G34" s="4"/>
      <c r="H34" s="4"/>
      <c r="I34" s="4"/>
      <c r="J34" s="4"/>
      <c r="K34" s="4"/>
      <c r="L34" s="4" t="str">
        <f>IF(I34=1,1,IF(J34=1,2,IF(K34=1,3,"")))</f>
        <v/>
      </c>
      <c r="M34" s="4" t="str" cm="1">
        <f t="array" ref="M34">IFERROR(INDEX(Tabelle1[Spalte104],MATCH(1,(Tabelle1[Spalte1]=Tabelle1[[#This Row],[Spalte1]])*(Tabelle1[Spalte16]=Tabelle1[[#This Row],[Spalte15]]-1),0)),"")</f>
        <v/>
      </c>
      <c r="N34" s="4" t="str">
        <f>IF(M34&lt;&gt;"",L34-M34,"")</f>
        <v/>
      </c>
      <c r="O34" s="25"/>
      <c r="P34" s="4"/>
      <c r="Q34" s="4"/>
      <c r="R34" s="4"/>
      <c r="S34" s="4"/>
      <c r="T34" s="4"/>
      <c r="U34" s="4"/>
      <c r="V34" s="4"/>
      <c r="W34" s="5"/>
      <c r="X34" s="5"/>
      <c r="Y34" s="146">
        <f>DAYS360(Tabelle1[[#This Row],[Spalte15]],Tabelle1[[#This Row],[Spalte16]])/30</f>
        <v>0</v>
      </c>
      <c r="Z34" s="25"/>
      <c r="AA34" s="4"/>
      <c r="AB34" s="4"/>
      <c r="AC34" s="6"/>
      <c r="AD34" s="25"/>
      <c r="AE34" s="4"/>
      <c r="AF34" s="4"/>
      <c r="AG34" s="4"/>
      <c r="AH34" s="4"/>
      <c r="AI34" s="4"/>
      <c r="AJ34" s="4"/>
      <c r="AK34" s="7"/>
      <c r="AL34" s="25"/>
      <c r="AM34" s="4"/>
      <c r="AN34" s="8"/>
      <c r="AO34" s="8"/>
      <c r="AP34" s="9"/>
    </row>
    <row r="35" spans="1:42" x14ac:dyDescent="0.25">
      <c r="A35" s="1"/>
      <c r="B35" s="2"/>
      <c r="C35" s="3"/>
      <c r="D35" s="4"/>
      <c r="E35" s="25"/>
      <c r="F35" s="4"/>
      <c r="G35" s="4"/>
      <c r="H35" s="4"/>
      <c r="I35" s="4"/>
      <c r="J35" s="4"/>
      <c r="K35" s="4"/>
      <c r="L35" s="4" t="str">
        <f>IF(I35=1,1,IF(J35=1,2,IF(K35=1,3,"")))</f>
        <v/>
      </c>
      <c r="M35" s="4" t="str" cm="1">
        <f t="array" ref="M35">IFERROR(INDEX(Tabelle1[Spalte104],MATCH(1,(Tabelle1[Spalte1]=Tabelle1[[#This Row],[Spalte1]])*(Tabelle1[Spalte16]=Tabelle1[[#This Row],[Spalte15]]-1),0)),"")</f>
        <v/>
      </c>
      <c r="N35" s="4" t="str">
        <f>IF(M35&lt;&gt;"",L35-M35,"")</f>
        <v/>
      </c>
      <c r="O35" s="25"/>
      <c r="P35" s="4"/>
      <c r="Q35" s="4"/>
      <c r="R35" s="4"/>
      <c r="S35" s="4"/>
      <c r="T35" s="4"/>
      <c r="U35" s="4"/>
      <c r="V35" s="4"/>
      <c r="W35" s="5"/>
      <c r="X35" s="5"/>
      <c r="Y35" s="146">
        <f>DAYS360(Tabelle1[[#This Row],[Spalte15]],Tabelle1[[#This Row],[Spalte16]])/30</f>
        <v>0</v>
      </c>
      <c r="Z35" s="25"/>
      <c r="AA35" s="4"/>
      <c r="AB35" s="4"/>
      <c r="AC35" s="6"/>
      <c r="AD35" s="25"/>
      <c r="AE35" s="4"/>
      <c r="AF35" s="4"/>
      <c r="AG35" s="4"/>
      <c r="AH35" s="4"/>
      <c r="AI35" s="4"/>
      <c r="AJ35" s="4"/>
      <c r="AK35" s="7"/>
      <c r="AL35" s="25"/>
      <c r="AM35" s="4"/>
      <c r="AN35" s="8"/>
      <c r="AO35" s="8"/>
      <c r="AP35" s="9"/>
    </row>
    <row r="36" spans="1:42" x14ac:dyDescent="0.25">
      <c r="A36" s="1"/>
      <c r="B36" s="2"/>
      <c r="C36" s="3"/>
      <c r="D36" s="4"/>
      <c r="E36" s="25"/>
      <c r="F36" s="4"/>
      <c r="G36" s="4"/>
      <c r="H36" s="4"/>
      <c r="I36" s="4"/>
      <c r="J36" s="4"/>
      <c r="K36" s="4"/>
      <c r="L36" s="4" t="str">
        <f>IF(I36=1,1,IF(J36=1,2,IF(K36=1,3,"")))</f>
        <v/>
      </c>
      <c r="M36" s="4" t="str" cm="1">
        <f t="array" ref="M36">IFERROR(INDEX(Tabelle1[Spalte104],MATCH(1,(Tabelle1[Spalte1]=Tabelle1[[#This Row],[Spalte1]])*(Tabelle1[Spalte16]=Tabelle1[[#This Row],[Spalte15]]-1),0)),"")</f>
        <v/>
      </c>
      <c r="N36" s="4" t="str">
        <f>IF(M36&lt;&gt;"",L36-M36,"")</f>
        <v/>
      </c>
      <c r="O36" s="25"/>
      <c r="P36" s="4"/>
      <c r="Q36" s="4"/>
      <c r="R36" s="4"/>
      <c r="S36" s="4"/>
      <c r="T36" s="4"/>
      <c r="U36" s="4"/>
      <c r="V36" s="4"/>
      <c r="W36" s="5"/>
      <c r="X36" s="5"/>
      <c r="Y36" s="146">
        <f>DAYS360(Tabelle1[[#This Row],[Spalte15]],Tabelle1[[#This Row],[Spalte16]])/30</f>
        <v>0</v>
      </c>
      <c r="Z36" s="25"/>
      <c r="AA36" s="4"/>
      <c r="AB36" s="4"/>
      <c r="AC36" s="6"/>
      <c r="AD36" s="25"/>
      <c r="AE36" s="4"/>
      <c r="AF36" s="4"/>
      <c r="AG36" s="4"/>
      <c r="AH36" s="4"/>
      <c r="AI36" s="4"/>
      <c r="AJ36" s="4"/>
      <c r="AK36" s="7"/>
      <c r="AL36" s="25"/>
      <c r="AM36" s="4"/>
      <c r="AN36" s="8"/>
      <c r="AO36" s="8"/>
      <c r="AP36" s="9"/>
    </row>
    <row r="37" spans="1:42" x14ac:dyDescent="0.25">
      <c r="A37" s="1"/>
      <c r="B37" s="2"/>
      <c r="C37" s="3"/>
      <c r="D37" s="4"/>
      <c r="E37" s="25"/>
      <c r="F37" s="4"/>
      <c r="G37" s="4"/>
      <c r="H37" s="4"/>
      <c r="I37" s="4"/>
      <c r="J37" s="4"/>
      <c r="K37" s="4"/>
      <c r="L37" s="4" t="str">
        <f>IF(I37=1,1,IF(J37=1,2,IF(K37=1,3,"")))</f>
        <v/>
      </c>
      <c r="M37" s="4" t="str" cm="1">
        <f t="array" ref="M37">IFERROR(INDEX(Tabelle1[Spalte104],MATCH(1,(Tabelle1[Spalte1]=Tabelle1[[#This Row],[Spalte1]])*(Tabelle1[Spalte16]=Tabelle1[[#This Row],[Spalte15]]-1),0)),"")</f>
        <v/>
      </c>
      <c r="N37" s="4" t="str">
        <f>IF(M37&lt;&gt;"",L37-M37,"")</f>
        <v/>
      </c>
      <c r="O37" s="25"/>
      <c r="P37" s="4"/>
      <c r="Q37" s="4"/>
      <c r="R37" s="4"/>
      <c r="S37" s="4"/>
      <c r="T37" s="4"/>
      <c r="U37" s="4"/>
      <c r="V37" s="4"/>
      <c r="W37" s="5"/>
      <c r="X37" s="5"/>
      <c r="Y37" s="146">
        <f>DAYS360(Tabelle1[[#This Row],[Spalte15]],Tabelle1[[#This Row],[Spalte16]])/30</f>
        <v>0</v>
      </c>
      <c r="Z37" s="25"/>
      <c r="AA37" s="4"/>
      <c r="AB37" s="4"/>
      <c r="AC37" s="6"/>
      <c r="AD37" s="25"/>
      <c r="AE37" s="4"/>
      <c r="AF37" s="4"/>
      <c r="AG37" s="4"/>
      <c r="AH37" s="4"/>
      <c r="AI37" s="4"/>
      <c r="AJ37" s="4"/>
      <c r="AK37" s="7"/>
      <c r="AL37" s="25"/>
      <c r="AM37" s="4"/>
      <c r="AN37" s="8"/>
      <c r="AO37" s="8"/>
      <c r="AP37" s="9"/>
    </row>
    <row r="38" spans="1:42" x14ac:dyDescent="0.25">
      <c r="A38" s="1"/>
      <c r="B38" s="2"/>
      <c r="C38" s="3"/>
      <c r="D38" s="4"/>
      <c r="E38" s="25"/>
      <c r="F38" s="4"/>
      <c r="G38" s="4"/>
      <c r="H38" s="4"/>
      <c r="I38" s="4"/>
      <c r="J38" s="4"/>
      <c r="K38" s="4"/>
      <c r="L38" s="4" t="str">
        <f>IF(I38=1,1,IF(J38=1,2,IF(K38=1,3,"")))</f>
        <v/>
      </c>
      <c r="M38" s="4" t="str" cm="1">
        <f t="array" ref="M38">IFERROR(INDEX(Tabelle1[Spalte104],MATCH(1,(Tabelle1[Spalte1]=Tabelle1[[#This Row],[Spalte1]])*(Tabelle1[Spalte16]=Tabelle1[[#This Row],[Spalte15]]-1),0)),"")</f>
        <v/>
      </c>
      <c r="N38" s="4" t="str">
        <f>IF(M38&lt;&gt;"",L38-M38,"")</f>
        <v/>
      </c>
      <c r="O38" s="25"/>
      <c r="P38" s="4"/>
      <c r="Q38" s="4"/>
      <c r="R38" s="4"/>
      <c r="S38" s="4"/>
      <c r="T38" s="4"/>
      <c r="U38" s="4"/>
      <c r="V38" s="4"/>
      <c r="W38" s="5"/>
      <c r="X38" s="5"/>
      <c r="Y38" s="146">
        <f>DAYS360(Tabelle1[[#This Row],[Spalte15]],Tabelle1[[#This Row],[Spalte16]])/30</f>
        <v>0</v>
      </c>
      <c r="Z38" s="25"/>
      <c r="AA38" s="4"/>
      <c r="AB38" s="4"/>
      <c r="AC38" s="6"/>
      <c r="AD38" s="25"/>
      <c r="AE38" s="4"/>
      <c r="AF38" s="4"/>
      <c r="AG38" s="4"/>
      <c r="AH38" s="4"/>
      <c r="AI38" s="4"/>
      <c r="AJ38" s="4"/>
      <c r="AK38" s="7"/>
      <c r="AL38" s="25"/>
      <c r="AM38" s="4"/>
      <c r="AN38" s="8"/>
      <c r="AO38" s="8"/>
      <c r="AP38" s="9"/>
    </row>
    <row r="39" spans="1:42" x14ac:dyDescent="0.25">
      <c r="A39" s="1"/>
      <c r="B39" s="2"/>
      <c r="C39" s="3"/>
      <c r="D39" s="4"/>
      <c r="E39" s="25"/>
      <c r="F39" s="4"/>
      <c r="G39" s="4"/>
      <c r="H39" s="4"/>
      <c r="I39" s="4"/>
      <c r="J39" s="4"/>
      <c r="K39" s="4"/>
      <c r="L39" s="4" t="str">
        <f>IF(I39=1,1,IF(J39=1,2,IF(K39=1,3,"")))</f>
        <v/>
      </c>
      <c r="M39" s="4" t="str" cm="1">
        <f t="array" ref="M39">IFERROR(INDEX(Tabelle1[Spalte104],MATCH(1,(Tabelle1[Spalte1]=Tabelle1[[#This Row],[Spalte1]])*(Tabelle1[Spalte16]=Tabelle1[[#This Row],[Spalte15]]-1),0)),"")</f>
        <v/>
      </c>
      <c r="N39" s="4" t="str">
        <f>IF(M39&lt;&gt;"",L39-M39,"")</f>
        <v/>
      </c>
      <c r="O39" s="25"/>
      <c r="P39" s="4"/>
      <c r="Q39" s="4"/>
      <c r="R39" s="4"/>
      <c r="S39" s="4"/>
      <c r="T39" s="4"/>
      <c r="U39" s="4"/>
      <c r="V39" s="4"/>
      <c r="W39" s="5"/>
      <c r="X39" s="5"/>
      <c r="Y39" s="146">
        <f>DAYS360(Tabelle1[[#This Row],[Spalte15]],Tabelle1[[#This Row],[Spalte16]])/30</f>
        <v>0</v>
      </c>
      <c r="Z39" s="25"/>
      <c r="AA39" s="4"/>
      <c r="AB39" s="4"/>
      <c r="AC39" s="6"/>
      <c r="AD39" s="25"/>
      <c r="AE39" s="4"/>
      <c r="AF39" s="4"/>
      <c r="AG39" s="4"/>
      <c r="AH39" s="4"/>
      <c r="AI39" s="4"/>
      <c r="AJ39" s="4"/>
      <c r="AK39" s="7"/>
      <c r="AL39" s="25"/>
      <c r="AM39" s="4"/>
      <c r="AN39" s="8"/>
      <c r="AO39" s="8"/>
      <c r="AP39" s="9"/>
    </row>
    <row r="40" spans="1:42" x14ac:dyDescent="0.25">
      <c r="A40" s="1"/>
      <c r="B40" s="2"/>
      <c r="C40" s="3"/>
      <c r="D40" s="4"/>
      <c r="E40" s="25"/>
      <c r="F40" s="4"/>
      <c r="G40" s="4"/>
      <c r="H40" s="4"/>
      <c r="I40" s="4"/>
      <c r="J40" s="4"/>
      <c r="K40" s="4"/>
      <c r="L40" s="4" t="str">
        <f>IF(I40=1,1,IF(J40=1,2,IF(K40=1,3,"")))</f>
        <v/>
      </c>
      <c r="M40" s="4" t="str" cm="1">
        <f t="array" ref="M40">IFERROR(INDEX(Tabelle1[Spalte104],MATCH(1,(Tabelle1[Spalte1]=Tabelle1[[#This Row],[Spalte1]])*(Tabelle1[Spalte16]=Tabelle1[[#This Row],[Spalte15]]-1),0)),"")</f>
        <v/>
      </c>
      <c r="N40" s="4" t="str">
        <f>IF(M40&lt;&gt;"",L40-M40,"")</f>
        <v/>
      </c>
      <c r="O40" s="25"/>
      <c r="P40" s="4"/>
      <c r="Q40" s="4"/>
      <c r="R40" s="4"/>
      <c r="S40" s="4"/>
      <c r="T40" s="4"/>
      <c r="U40" s="4"/>
      <c r="V40" s="4"/>
      <c r="W40" s="5"/>
      <c r="X40" s="5"/>
      <c r="Y40" s="146">
        <f>DAYS360(Tabelle1[[#This Row],[Spalte15]],Tabelle1[[#This Row],[Spalte16]])/30</f>
        <v>0</v>
      </c>
      <c r="Z40" s="25"/>
      <c r="AA40" s="4"/>
      <c r="AB40" s="4"/>
      <c r="AC40" s="6"/>
      <c r="AD40" s="25"/>
      <c r="AE40" s="4"/>
      <c r="AF40" s="4"/>
      <c r="AG40" s="4"/>
      <c r="AH40" s="4"/>
      <c r="AI40" s="4"/>
      <c r="AJ40" s="4"/>
      <c r="AK40" s="7"/>
      <c r="AL40" s="25"/>
      <c r="AM40" s="4"/>
      <c r="AN40" s="8"/>
      <c r="AO40" s="8"/>
      <c r="AP40" s="9"/>
    </row>
    <row r="41" spans="1:42" x14ac:dyDescent="0.25">
      <c r="A41" s="1"/>
      <c r="B41" s="2"/>
      <c r="C41" s="3"/>
      <c r="D41" s="4"/>
      <c r="E41" s="25"/>
      <c r="F41" s="4"/>
      <c r="G41" s="4"/>
      <c r="H41" s="4"/>
      <c r="I41" s="4"/>
      <c r="J41" s="4"/>
      <c r="K41" s="4"/>
      <c r="L41" s="4" t="str">
        <f>IF(I41=1,1,IF(J41=1,2,IF(K41=1,3,"")))</f>
        <v/>
      </c>
      <c r="M41" s="4" t="str" cm="1">
        <f t="array" ref="M41">IFERROR(INDEX(Tabelle1[Spalte104],MATCH(1,(Tabelle1[Spalte1]=Tabelle1[[#This Row],[Spalte1]])*(Tabelle1[Spalte16]=Tabelle1[[#This Row],[Spalte15]]-1),0)),"")</f>
        <v/>
      </c>
      <c r="N41" s="4" t="str">
        <f>IF(M41&lt;&gt;"",L41-M41,"")</f>
        <v/>
      </c>
      <c r="O41" s="25"/>
      <c r="P41" s="4"/>
      <c r="Q41" s="4"/>
      <c r="R41" s="4"/>
      <c r="S41" s="4"/>
      <c r="T41" s="4"/>
      <c r="U41" s="4"/>
      <c r="V41" s="4"/>
      <c r="W41" s="5"/>
      <c r="X41" s="5"/>
      <c r="Y41" s="146">
        <f>DAYS360(Tabelle1[[#This Row],[Spalte15]],Tabelle1[[#This Row],[Spalte16]])/30</f>
        <v>0</v>
      </c>
      <c r="Z41" s="25"/>
      <c r="AA41" s="4"/>
      <c r="AB41" s="4"/>
      <c r="AC41" s="6"/>
      <c r="AD41" s="25"/>
      <c r="AE41" s="4"/>
      <c r="AF41" s="4"/>
      <c r="AG41" s="4"/>
      <c r="AH41" s="4"/>
      <c r="AI41" s="4"/>
      <c r="AJ41" s="4"/>
      <c r="AK41" s="7"/>
      <c r="AL41" s="25"/>
      <c r="AM41" s="4"/>
      <c r="AN41" s="8"/>
      <c r="AO41" s="8"/>
      <c r="AP41" s="9"/>
    </row>
    <row r="42" spans="1:42" x14ac:dyDescent="0.25">
      <c r="A42" s="1"/>
      <c r="B42" s="2"/>
      <c r="C42" s="3"/>
      <c r="D42" s="4"/>
      <c r="E42" s="25"/>
      <c r="F42" s="4"/>
      <c r="G42" s="4"/>
      <c r="H42" s="4"/>
      <c r="I42" s="4"/>
      <c r="J42" s="4"/>
      <c r="K42" s="4"/>
      <c r="L42" s="4" t="str">
        <f>IF(I42=1,1,IF(J42=1,2,IF(K42=1,3,"")))</f>
        <v/>
      </c>
      <c r="M42" s="4" t="str" cm="1">
        <f t="array" ref="M42">IFERROR(INDEX(Tabelle1[Spalte104],MATCH(1,(Tabelle1[Spalte1]=Tabelle1[[#This Row],[Spalte1]])*(Tabelle1[Spalte16]=Tabelle1[[#This Row],[Spalte15]]-1),0)),"")</f>
        <v/>
      </c>
      <c r="N42" s="4" t="str">
        <f>IF(M42&lt;&gt;"",L42-M42,"")</f>
        <v/>
      </c>
      <c r="O42" s="25"/>
      <c r="P42" s="4"/>
      <c r="Q42" s="4"/>
      <c r="R42" s="4"/>
      <c r="S42" s="4"/>
      <c r="T42" s="4"/>
      <c r="U42" s="4"/>
      <c r="V42" s="4"/>
      <c r="W42" s="5"/>
      <c r="X42" s="5"/>
      <c r="Y42" s="146">
        <f>DAYS360(Tabelle1[[#This Row],[Spalte15]],Tabelle1[[#This Row],[Spalte16]])/30</f>
        <v>0</v>
      </c>
      <c r="Z42" s="25"/>
      <c r="AA42" s="4"/>
      <c r="AB42" s="4"/>
      <c r="AC42" s="6"/>
      <c r="AD42" s="25"/>
      <c r="AE42" s="4"/>
      <c r="AF42" s="4"/>
      <c r="AG42" s="4"/>
      <c r="AH42" s="4"/>
      <c r="AI42" s="4"/>
      <c r="AJ42" s="4"/>
      <c r="AK42" s="7"/>
      <c r="AL42" s="25"/>
      <c r="AM42" s="4"/>
      <c r="AN42" s="8"/>
      <c r="AO42" s="8"/>
      <c r="AP42" s="9"/>
    </row>
    <row r="43" spans="1:42" x14ac:dyDescent="0.25">
      <c r="A43" s="1"/>
      <c r="B43" s="2"/>
      <c r="C43" s="3"/>
      <c r="D43" s="4"/>
      <c r="E43" s="25"/>
      <c r="F43" s="4"/>
      <c r="G43" s="4"/>
      <c r="H43" s="4"/>
      <c r="I43" s="4"/>
      <c r="J43" s="4"/>
      <c r="K43" s="4"/>
      <c r="L43" s="4" t="str">
        <f>IF(I43=1,1,IF(J43=1,2,IF(K43=1,3,"")))</f>
        <v/>
      </c>
      <c r="M43" s="4" t="str" cm="1">
        <f t="array" ref="M43">IFERROR(INDEX(Tabelle1[Spalte104],MATCH(1,(Tabelle1[Spalte1]=Tabelle1[[#This Row],[Spalte1]])*(Tabelle1[Spalte16]=Tabelle1[[#This Row],[Spalte15]]-1),0)),"")</f>
        <v/>
      </c>
      <c r="N43" s="4" t="str">
        <f>IF(M43&lt;&gt;"",L43-M43,"")</f>
        <v/>
      </c>
      <c r="O43" s="25"/>
      <c r="P43" s="4"/>
      <c r="Q43" s="4"/>
      <c r="R43" s="4"/>
      <c r="S43" s="4"/>
      <c r="T43" s="4"/>
      <c r="U43" s="4"/>
      <c r="V43" s="4"/>
      <c r="W43" s="5"/>
      <c r="X43" s="5"/>
      <c r="Y43" s="146">
        <f>DAYS360(Tabelle1[[#This Row],[Spalte15]],Tabelle1[[#This Row],[Spalte16]])/30</f>
        <v>0</v>
      </c>
      <c r="Z43" s="25"/>
      <c r="AA43" s="4"/>
      <c r="AB43" s="4"/>
      <c r="AC43" s="6"/>
      <c r="AD43" s="25"/>
      <c r="AE43" s="4"/>
      <c r="AF43" s="4"/>
      <c r="AG43" s="4"/>
      <c r="AH43" s="4"/>
      <c r="AI43" s="4"/>
      <c r="AJ43" s="4"/>
      <c r="AK43" s="7"/>
      <c r="AL43" s="25"/>
      <c r="AM43" s="4"/>
      <c r="AN43" s="8"/>
      <c r="AO43" s="8"/>
      <c r="AP43" s="9"/>
    </row>
    <row r="44" spans="1:42" x14ac:dyDescent="0.25">
      <c r="A44" s="1"/>
      <c r="B44" s="2"/>
      <c r="C44" s="3"/>
      <c r="D44" s="4"/>
      <c r="E44" s="25"/>
      <c r="F44" s="4"/>
      <c r="G44" s="4"/>
      <c r="H44" s="4"/>
      <c r="I44" s="4"/>
      <c r="J44" s="4"/>
      <c r="K44" s="4"/>
      <c r="L44" s="4" t="str">
        <f>IF(I44=1,1,IF(J44=1,2,IF(K44=1,3,"")))</f>
        <v/>
      </c>
      <c r="M44" s="4" t="str" cm="1">
        <f t="array" ref="M44">IFERROR(INDEX(Tabelle1[Spalte104],MATCH(1,(Tabelle1[Spalte1]=Tabelle1[[#This Row],[Spalte1]])*(Tabelle1[Spalte16]=Tabelle1[[#This Row],[Spalte15]]-1),0)),"")</f>
        <v/>
      </c>
      <c r="N44" s="4" t="str">
        <f>IF(M44&lt;&gt;"",L44-M44,"")</f>
        <v/>
      </c>
      <c r="O44" s="25"/>
      <c r="P44" s="4"/>
      <c r="Q44" s="4"/>
      <c r="R44" s="4"/>
      <c r="S44" s="4"/>
      <c r="T44" s="4"/>
      <c r="U44" s="4"/>
      <c r="V44" s="4"/>
      <c r="W44" s="5"/>
      <c r="X44" s="5"/>
      <c r="Y44" s="146">
        <f>DAYS360(Tabelle1[[#This Row],[Spalte15]],Tabelle1[[#This Row],[Spalte16]])/30</f>
        <v>0</v>
      </c>
      <c r="Z44" s="25"/>
      <c r="AA44" s="4"/>
      <c r="AB44" s="4"/>
      <c r="AC44" s="6"/>
      <c r="AD44" s="25"/>
      <c r="AE44" s="4"/>
      <c r="AF44" s="4"/>
      <c r="AG44" s="4"/>
      <c r="AH44" s="4"/>
      <c r="AI44" s="4"/>
      <c r="AJ44" s="4"/>
      <c r="AK44" s="7"/>
      <c r="AL44" s="25"/>
      <c r="AM44" s="4"/>
      <c r="AN44" s="8"/>
      <c r="AO44" s="8"/>
      <c r="AP44" s="9"/>
    </row>
    <row r="45" spans="1:42" x14ac:dyDescent="0.25">
      <c r="A45" s="1"/>
      <c r="B45" s="2"/>
      <c r="C45" s="3"/>
      <c r="D45" s="4"/>
      <c r="E45" s="25"/>
      <c r="F45" s="4"/>
      <c r="G45" s="4"/>
      <c r="H45" s="4"/>
      <c r="I45" s="4"/>
      <c r="J45" s="4"/>
      <c r="K45" s="4"/>
      <c r="L45" s="4" t="str">
        <f>IF(I45=1,1,IF(J45=1,2,IF(K45=1,3,"")))</f>
        <v/>
      </c>
      <c r="M45" s="4" t="str" cm="1">
        <f t="array" ref="M45">IFERROR(INDEX(Tabelle1[Spalte104],MATCH(1,(Tabelle1[Spalte1]=Tabelle1[[#This Row],[Spalte1]])*(Tabelle1[Spalte16]=Tabelle1[[#This Row],[Spalte15]]-1),0)),"")</f>
        <v/>
      </c>
      <c r="N45" s="4" t="str">
        <f>IF(M45&lt;&gt;"",L45-M45,"")</f>
        <v/>
      </c>
      <c r="O45" s="25"/>
      <c r="P45" s="4"/>
      <c r="Q45" s="4"/>
      <c r="R45" s="4"/>
      <c r="S45" s="4"/>
      <c r="T45" s="4"/>
      <c r="U45" s="4"/>
      <c r="V45" s="4"/>
      <c r="W45" s="5"/>
      <c r="X45" s="5"/>
      <c r="Y45" s="146">
        <f>DAYS360(Tabelle1[[#This Row],[Spalte15]],Tabelle1[[#This Row],[Spalte16]])/30</f>
        <v>0</v>
      </c>
      <c r="Z45" s="25"/>
      <c r="AA45" s="4"/>
      <c r="AB45" s="4"/>
      <c r="AC45" s="6"/>
      <c r="AD45" s="25"/>
      <c r="AE45" s="4"/>
      <c r="AF45" s="4"/>
      <c r="AG45" s="4"/>
      <c r="AH45" s="4"/>
      <c r="AI45" s="4"/>
      <c r="AJ45" s="4"/>
      <c r="AK45" s="7"/>
      <c r="AL45" s="25"/>
      <c r="AM45" s="4"/>
      <c r="AN45" s="8"/>
      <c r="AO45" s="8"/>
      <c r="AP45" s="9"/>
    </row>
    <row r="46" spans="1:42" x14ac:dyDescent="0.25">
      <c r="A46" s="1"/>
      <c r="B46" s="2"/>
      <c r="C46" s="3"/>
      <c r="D46" s="4"/>
      <c r="E46" s="25"/>
      <c r="F46" s="4"/>
      <c r="G46" s="4"/>
      <c r="H46" s="4"/>
      <c r="I46" s="4"/>
      <c r="J46" s="4"/>
      <c r="K46" s="4"/>
      <c r="L46" s="4" t="str">
        <f>IF(I46=1,1,IF(J46=1,2,IF(K46=1,3,"")))</f>
        <v/>
      </c>
      <c r="M46" s="4" t="str" cm="1">
        <f t="array" ref="M46">IFERROR(INDEX(Tabelle1[Spalte104],MATCH(1,(Tabelle1[Spalte1]=Tabelle1[[#This Row],[Spalte1]])*(Tabelle1[Spalte16]=Tabelle1[[#This Row],[Spalte15]]-1),0)),"")</f>
        <v/>
      </c>
      <c r="N46" s="4" t="str">
        <f>IF(M46&lt;&gt;"",L46-M46,"")</f>
        <v/>
      </c>
      <c r="O46" s="25"/>
      <c r="P46" s="4"/>
      <c r="Q46" s="4"/>
      <c r="R46" s="4"/>
      <c r="S46" s="4"/>
      <c r="T46" s="4"/>
      <c r="U46" s="4"/>
      <c r="V46" s="4"/>
      <c r="W46" s="5"/>
      <c r="X46" s="5"/>
      <c r="Y46" s="146">
        <f>DAYS360(Tabelle1[[#This Row],[Spalte15]],Tabelle1[[#This Row],[Spalte16]])/30</f>
        <v>0</v>
      </c>
      <c r="Z46" s="25"/>
      <c r="AA46" s="4"/>
      <c r="AB46" s="4"/>
      <c r="AC46" s="6"/>
      <c r="AD46" s="25"/>
      <c r="AE46" s="4"/>
      <c r="AF46" s="4"/>
      <c r="AG46" s="4"/>
      <c r="AH46" s="4"/>
      <c r="AI46" s="4"/>
      <c r="AJ46" s="4"/>
      <c r="AK46" s="7"/>
      <c r="AL46" s="25"/>
      <c r="AM46" s="4"/>
      <c r="AN46" s="8"/>
      <c r="AO46" s="8"/>
      <c r="AP46" s="9"/>
    </row>
    <row r="47" spans="1:42" x14ac:dyDescent="0.25">
      <c r="A47" s="1"/>
      <c r="B47" s="2"/>
      <c r="C47" s="3"/>
      <c r="D47" s="4"/>
      <c r="E47" s="25"/>
      <c r="F47" s="4"/>
      <c r="G47" s="4"/>
      <c r="H47" s="4"/>
      <c r="I47" s="4"/>
      <c r="J47" s="4"/>
      <c r="K47" s="4"/>
      <c r="L47" s="4" t="str">
        <f>IF(I47=1,1,IF(J47=1,2,IF(K47=1,3,"")))</f>
        <v/>
      </c>
      <c r="M47" s="4" t="str" cm="1">
        <f t="array" ref="M47">IFERROR(INDEX(Tabelle1[Spalte104],MATCH(1,(Tabelle1[Spalte1]=Tabelle1[[#This Row],[Spalte1]])*(Tabelle1[Spalte16]=Tabelle1[[#This Row],[Spalte15]]-1),0)),"")</f>
        <v/>
      </c>
      <c r="N47" s="4" t="str">
        <f>IF(M47&lt;&gt;"",L47-M47,"")</f>
        <v/>
      </c>
      <c r="O47" s="25"/>
      <c r="P47" s="4"/>
      <c r="Q47" s="4"/>
      <c r="R47" s="4"/>
      <c r="S47" s="4"/>
      <c r="T47" s="4"/>
      <c r="U47" s="4"/>
      <c r="V47" s="4"/>
      <c r="W47" s="5"/>
      <c r="X47" s="5"/>
      <c r="Y47" s="146">
        <f>DAYS360(Tabelle1[[#This Row],[Spalte15]],Tabelle1[[#This Row],[Spalte16]])/30</f>
        <v>0</v>
      </c>
      <c r="Z47" s="25"/>
      <c r="AA47" s="4"/>
      <c r="AB47" s="4"/>
      <c r="AC47" s="6"/>
      <c r="AD47" s="25"/>
      <c r="AE47" s="4"/>
      <c r="AF47" s="4"/>
      <c r="AG47" s="4"/>
      <c r="AH47" s="4"/>
      <c r="AI47" s="4"/>
      <c r="AJ47" s="4"/>
      <c r="AK47" s="7"/>
      <c r="AL47" s="25"/>
      <c r="AM47" s="4"/>
      <c r="AN47" s="8"/>
      <c r="AO47" s="8"/>
      <c r="AP47" s="9"/>
    </row>
    <row r="48" spans="1:42" x14ac:dyDescent="0.25">
      <c r="A48" s="1"/>
      <c r="B48" s="2"/>
      <c r="C48" s="3"/>
      <c r="D48" s="4"/>
      <c r="E48" s="25"/>
      <c r="F48" s="4"/>
      <c r="G48" s="4"/>
      <c r="H48" s="4"/>
      <c r="I48" s="4"/>
      <c r="J48" s="4"/>
      <c r="K48" s="4"/>
      <c r="L48" s="4" t="str">
        <f>IF(I48=1,1,IF(J48=1,2,IF(K48=1,3,"")))</f>
        <v/>
      </c>
      <c r="M48" s="4" t="str" cm="1">
        <f t="array" ref="M48">IFERROR(INDEX(Tabelle1[Spalte104],MATCH(1,(Tabelle1[Spalte1]=Tabelle1[[#This Row],[Spalte1]])*(Tabelle1[Spalte16]=Tabelle1[[#This Row],[Spalte15]]-1),0)),"")</f>
        <v/>
      </c>
      <c r="N48" s="4" t="str">
        <f>IF(M48&lt;&gt;"",L48-M48,"")</f>
        <v/>
      </c>
      <c r="O48" s="25"/>
      <c r="P48" s="4"/>
      <c r="Q48" s="4"/>
      <c r="R48" s="4"/>
      <c r="S48" s="4"/>
      <c r="T48" s="4"/>
      <c r="U48" s="4"/>
      <c r="V48" s="4"/>
      <c r="W48" s="5"/>
      <c r="X48" s="5"/>
      <c r="Y48" s="146">
        <f>DAYS360(Tabelle1[[#This Row],[Spalte15]],Tabelle1[[#This Row],[Spalte16]])/30</f>
        <v>0</v>
      </c>
      <c r="Z48" s="25"/>
      <c r="AA48" s="4"/>
      <c r="AB48" s="4"/>
      <c r="AC48" s="6"/>
      <c r="AD48" s="25"/>
      <c r="AE48" s="4"/>
      <c r="AF48" s="4"/>
      <c r="AG48" s="4"/>
      <c r="AH48" s="4"/>
      <c r="AI48" s="4"/>
      <c r="AJ48" s="4"/>
      <c r="AK48" s="7"/>
      <c r="AL48" s="25"/>
      <c r="AM48" s="4"/>
      <c r="AN48" s="8"/>
      <c r="AO48" s="8"/>
      <c r="AP48" s="9"/>
    </row>
    <row r="49" spans="1:42" x14ac:dyDescent="0.25">
      <c r="A49" s="1"/>
      <c r="B49" s="2"/>
      <c r="C49" s="3"/>
      <c r="D49" s="4"/>
      <c r="E49" s="25"/>
      <c r="F49" s="4"/>
      <c r="G49" s="4"/>
      <c r="H49" s="4"/>
      <c r="I49" s="4"/>
      <c r="J49" s="4"/>
      <c r="K49" s="4"/>
      <c r="L49" s="4" t="str">
        <f>IF(I49=1,1,IF(J49=1,2,IF(K49=1,3,"")))</f>
        <v/>
      </c>
      <c r="M49" s="4" t="str" cm="1">
        <f t="array" ref="M49">IFERROR(INDEX(Tabelle1[Spalte104],MATCH(1,(Tabelle1[Spalte1]=Tabelle1[[#This Row],[Spalte1]])*(Tabelle1[Spalte16]=Tabelle1[[#This Row],[Spalte15]]-1),0)),"")</f>
        <v/>
      </c>
      <c r="N49" s="4" t="str">
        <f>IF(M49&lt;&gt;"",L49-M49,"")</f>
        <v/>
      </c>
      <c r="O49" s="25"/>
      <c r="P49" s="4"/>
      <c r="Q49" s="4"/>
      <c r="R49" s="4"/>
      <c r="S49" s="4"/>
      <c r="T49" s="4"/>
      <c r="U49" s="4"/>
      <c r="V49" s="4"/>
      <c r="W49" s="5"/>
      <c r="X49" s="5"/>
      <c r="Y49" s="146">
        <f>DAYS360(Tabelle1[[#This Row],[Spalte15]],Tabelle1[[#This Row],[Spalte16]])/30</f>
        <v>0</v>
      </c>
      <c r="Z49" s="25"/>
      <c r="AA49" s="4"/>
      <c r="AB49" s="4"/>
      <c r="AC49" s="6"/>
      <c r="AD49" s="25"/>
      <c r="AE49" s="4"/>
      <c r="AF49" s="4"/>
      <c r="AG49" s="4"/>
      <c r="AH49" s="4"/>
      <c r="AI49" s="4"/>
      <c r="AJ49" s="4"/>
      <c r="AK49" s="7"/>
      <c r="AL49" s="25"/>
      <c r="AM49" s="4"/>
      <c r="AN49" s="8"/>
      <c r="AO49" s="8"/>
      <c r="AP49" s="9"/>
    </row>
    <row r="50" spans="1:42" x14ac:dyDescent="0.25">
      <c r="A50" s="1"/>
      <c r="B50" s="2"/>
      <c r="C50" s="3"/>
      <c r="D50" s="4"/>
      <c r="E50" s="25"/>
      <c r="F50" s="4"/>
      <c r="G50" s="4"/>
      <c r="H50" s="4"/>
      <c r="I50" s="4"/>
      <c r="J50" s="4"/>
      <c r="K50" s="4"/>
      <c r="L50" s="4" t="str">
        <f>IF(I50=1,1,IF(J50=1,2,IF(K50=1,3,"")))</f>
        <v/>
      </c>
      <c r="M50" s="4" t="str" cm="1">
        <f t="array" ref="M50">IFERROR(INDEX(Tabelle1[Spalte104],MATCH(1,(Tabelle1[Spalte1]=Tabelle1[[#This Row],[Spalte1]])*(Tabelle1[Spalte16]=Tabelle1[[#This Row],[Spalte15]]-1),0)),"")</f>
        <v/>
      </c>
      <c r="N50" s="4" t="str">
        <f>IF(M50&lt;&gt;"",L50-M50,"")</f>
        <v/>
      </c>
      <c r="O50" s="25"/>
      <c r="P50" s="4"/>
      <c r="Q50" s="4"/>
      <c r="R50" s="4"/>
      <c r="S50" s="4"/>
      <c r="T50" s="4"/>
      <c r="U50" s="4"/>
      <c r="V50" s="4"/>
      <c r="W50" s="5"/>
      <c r="X50" s="5"/>
      <c r="Y50" s="146">
        <f>DAYS360(Tabelle1[[#This Row],[Spalte15]],Tabelle1[[#This Row],[Spalte16]])/30</f>
        <v>0</v>
      </c>
      <c r="Z50" s="25"/>
      <c r="AA50" s="4"/>
      <c r="AB50" s="4"/>
      <c r="AC50" s="6"/>
      <c r="AD50" s="25"/>
      <c r="AE50" s="4"/>
      <c r="AF50" s="4"/>
      <c r="AG50" s="4"/>
      <c r="AH50" s="4"/>
      <c r="AI50" s="4"/>
      <c r="AJ50" s="4"/>
      <c r="AK50" s="7"/>
      <c r="AL50" s="25"/>
      <c r="AM50" s="4"/>
      <c r="AN50" s="8"/>
      <c r="AO50" s="8"/>
      <c r="AP50" s="9"/>
    </row>
    <row r="51" spans="1:42" x14ac:dyDescent="0.25">
      <c r="A51" s="1"/>
      <c r="B51" s="2"/>
      <c r="C51" s="3"/>
      <c r="D51" s="4"/>
      <c r="E51" s="25"/>
      <c r="F51" s="4"/>
      <c r="G51" s="4"/>
      <c r="H51" s="4"/>
      <c r="I51" s="4"/>
      <c r="J51" s="4"/>
      <c r="K51" s="4"/>
      <c r="L51" s="4" t="str">
        <f>IF(I51=1,1,IF(J51=1,2,IF(K51=1,3,"")))</f>
        <v/>
      </c>
      <c r="M51" s="4" t="str" cm="1">
        <f t="array" ref="M51">IFERROR(INDEX(Tabelle1[Spalte104],MATCH(1,(Tabelle1[Spalte1]=Tabelle1[[#This Row],[Spalte1]])*(Tabelle1[Spalte16]=Tabelle1[[#This Row],[Spalte15]]-1),0)),"")</f>
        <v/>
      </c>
      <c r="N51" s="4" t="str">
        <f>IF(M51&lt;&gt;"",L51-M51,"")</f>
        <v/>
      </c>
      <c r="O51" s="25"/>
      <c r="P51" s="4"/>
      <c r="Q51" s="4"/>
      <c r="R51" s="4"/>
      <c r="S51" s="4"/>
      <c r="T51" s="4"/>
      <c r="U51" s="4"/>
      <c r="V51" s="4"/>
      <c r="W51" s="5"/>
      <c r="X51" s="5"/>
      <c r="Y51" s="146">
        <f>DAYS360(Tabelle1[[#This Row],[Spalte15]],Tabelle1[[#This Row],[Spalte16]])/30</f>
        <v>0</v>
      </c>
      <c r="Z51" s="25"/>
      <c r="AA51" s="4"/>
      <c r="AB51" s="4"/>
      <c r="AC51" s="6"/>
      <c r="AD51" s="25"/>
      <c r="AE51" s="4"/>
      <c r="AF51" s="4"/>
      <c r="AG51" s="4"/>
      <c r="AH51" s="4"/>
      <c r="AI51" s="4"/>
      <c r="AJ51" s="4"/>
      <c r="AK51" s="7"/>
      <c r="AL51" s="25"/>
      <c r="AM51" s="4"/>
      <c r="AN51" s="8"/>
      <c r="AO51" s="8"/>
      <c r="AP51" s="9"/>
    </row>
    <row r="52" spans="1:42" x14ac:dyDescent="0.25">
      <c r="A52" s="1"/>
      <c r="B52" s="2"/>
      <c r="C52" s="3"/>
      <c r="D52" s="4"/>
      <c r="E52" s="25"/>
      <c r="F52" s="4"/>
      <c r="G52" s="4"/>
      <c r="H52" s="4"/>
      <c r="I52" s="4"/>
      <c r="J52" s="4"/>
      <c r="K52" s="4"/>
      <c r="L52" s="4" t="str">
        <f>IF(I52=1,1,IF(J52=1,2,IF(K52=1,3,"")))</f>
        <v/>
      </c>
      <c r="M52" s="4" t="str" cm="1">
        <f t="array" ref="M52">IFERROR(INDEX(Tabelle1[Spalte104],MATCH(1,(Tabelle1[Spalte1]=Tabelle1[[#This Row],[Spalte1]])*(Tabelle1[Spalte16]=Tabelle1[[#This Row],[Spalte15]]-1),0)),"")</f>
        <v/>
      </c>
      <c r="N52" s="4" t="str">
        <f>IF(M52&lt;&gt;"",L52-M52,"")</f>
        <v/>
      </c>
      <c r="O52" s="25"/>
      <c r="P52" s="4"/>
      <c r="Q52" s="4"/>
      <c r="R52" s="4"/>
      <c r="S52" s="4"/>
      <c r="T52" s="4"/>
      <c r="U52" s="4"/>
      <c r="V52" s="4"/>
      <c r="W52" s="5"/>
      <c r="X52" s="5"/>
      <c r="Y52" s="146">
        <f>DAYS360(Tabelle1[[#This Row],[Spalte15]],Tabelle1[[#This Row],[Spalte16]])/30</f>
        <v>0</v>
      </c>
      <c r="Z52" s="25"/>
      <c r="AA52" s="4"/>
      <c r="AB52" s="4"/>
      <c r="AC52" s="6"/>
      <c r="AD52" s="25"/>
      <c r="AE52" s="4"/>
      <c r="AF52" s="4"/>
      <c r="AG52" s="4"/>
      <c r="AH52" s="4"/>
      <c r="AI52" s="4"/>
      <c r="AJ52" s="4"/>
      <c r="AK52" s="7"/>
      <c r="AL52" s="25"/>
      <c r="AM52" s="4"/>
      <c r="AN52" s="8"/>
      <c r="AO52" s="8"/>
      <c r="AP52" s="9"/>
    </row>
    <row r="53" spans="1:42" x14ac:dyDescent="0.25">
      <c r="A53" s="1"/>
      <c r="B53" s="2"/>
      <c r="C53" s="3"/>
      <c r="D53" s="4"/>
      <c r="E53" s="25"/>
      <c r="F53" s="4"/>
      <c r="G53" s="4"/>
      <c r="H53" s="4"/>
      <c r="I53" s="4"/>
      <c r="J53" s="4"/>
      <c r="K53" s="4"/>
      <c r="L53" s="4" t="str">
        <f>IF(I53=1,1,IF(J53=1,2,IF(K53=1,3,"")))</f>
        <v/>
      </c>
      <c r="M53" s="4" t="str" cm="1">
        <f t="array" ref="M53">IFERROR(INDEX(Tabelle1[Spalte104],MATCH(1,(Tabelle1[Spalte1]=Tabelle1[[#This Row],[Spalte1]])*(Tabelle1[Spalte16]=Tabelle1[[#This Row],[Spalte15]]-1),0)),"")</f>
        <v/>
      </c>
      <c r="N53" s="4" t="str">
        <f>IF(M53&lt;&gt;"",L53-M53,"")</f>
        <v/>
      </c>
      <c r="O53" s="25"/>
      <c r="P53" s="4"/>
      <c r="Q53" s="4"/>
      <c r="R53" s="4"/>
      <c r="S53" s="4"/>
      <c r="T53" s="4"/>
      <c r="U53" s="4"/>
      <c r="V53" s="4"/>
      <c r="W53" s="5"/>
      <c r="X53" s="5"/>
      <c r="Y53" s="146">
        <f>DAYS360(Tabelle1[[#This Row],[Spalte15]],Tabelle1[[#This Row],[Spalte16]])/30</f>
        <v>0</v>
      </c>
      <c r="Z53" s="25"/>
      <c r="AA53" s="4"/>
      <c r="AB53" s="4"/>
      <c r="AC53" s="6"/>
      <c r="AD53" s="25"/>
      <c r="AE53" s="4"/>
      <c r="AF53" s="4"/>
      <c r="AG53" s="4"/>
      <c r="AH53" s="4"/>
      <c r="AI53" s="4"/>
      <c r="AJ53" s="4"/>
      <c r="AK53" s="7"/>
      <c r="AL53" s="25"/>
      <c r="AM53" s="4"/>
      <c r="AN53" s="8"/>
      <c r="AO53" s="8"/>
      <c r="AP53" s="9"/>
    </row>
    <row r="54" spans="1:42" x14ac:dyDescent="0.25">
      <c r="A54" s="1"/>
      <c r="B54" s="2"/>
      <c r="C54" s="3"/>
      <c r="D54" s="4"/>
      <c r="E54" s="25"/>
      <c r="F54" s="4"/>
      <c r="G54" s="4"/>
      <c r="H54" s="4"/>
      <c r="I54" s="4"/>
      <c r="J54" s="4"/>
      <c r="K54" s="4"/>
      <c r="L54" s="4" t="str">
        <f>IF(I54=1,1,IF(J54=1,2,IF(K54=1,3,"")))</f>
        <v/>
      </c>
      <c r="M54" s="4" t="str" cm="1">
        <f t="array" ref="M54">IFERROR(INDEX(Tabelle1[Spalte104],MATCH(1,(Tabelle1[Spalte1]=Tabelle1[[#This Row],[Spalte1]])*(Tabelle1[Spalte16]=Tabelle1[[#This Row],[Spalte15]]-1),0)),"")</f>
        <v/>
      </c>
      <c r="N54" s="4" t="str">
        <f>IF(M54&lt;&gt;"",L54-M54,"")</f>
        <v/>
      </c>
      <c r="O54" s="25"/>
      <c r="P54" s="4"/>
      <c r="Q54" s="4"/>
      <c r="R54" s="4"/>
      <c r="S54" s="4"/>
      <c r="T54" s="4"/>
      <c r="U54" s="4"/>
      <c r="V54" s="4"/>
      <c r="W54" s="5"/>
      <c r="X54" s="5"/>
      <c r="Y54" s="146">
        <f>DAYS360(Tabelle1[[#This Row],[Spalte15]],Tabelle1[[#This Row],[Spalte16]])/30</f>
        <v>0</v>
      </c>
      <c r="Z54" s="25"/>
      <c r="AA54" s="4"/>
      <c r="AB54" s="4"/>
      <c r="AC54" s="6"/>
      <c r="AD54" s="25"/>
      <c r="AE54" s="4"/>
      <c r="AF54" s="4"/>
      <c r="AG54" s="4"/>
      <c r="AH54" s="4"/>
      <c r="AI54" s="4"/>
      <c r="AJ54" s="4"/>
      <c r="AK54" s="7"/>
      <c r="AL54" s="25"/>
      <c r="AM54" s="4"/>
      <c r="AN54" s="8"/>
      <c r="AO54" s="8"/>
      <c r="AP54" s="9"/>
    </row>
    <row r="55" spans="1:42" x14ac:dyDescent="0.25">
      <c r="A55" s="1"/>
      <c r="B55" s="2"/>
      <c r="C55" s="3"/>
      <c r="D55" s="4"/>
      <c r="E55" s="25"/>
      <c r="F55" s="4"/>
      <c r="G55" s="4"/>
      <c r="H55" s="4"/>
      <c r="I55" s="4"/>
      <c r="J55" s="4"/>
      <c r="K55" s="4"/>
      <c r="L55" s="4" t="str">
        <f>IF(I55=1,1,IF(J55=1,2,IF(K55=1,3,"")))</f>
        <v/>
      </c>
      <c r="M55" s="4" t="str" cm="1">
        <f t="array" ref="M55">IFERROR(INDEX(Tabelle1[Spalte104],MATCH(1,(Tabelle1[Spalte1]=Tabelle1[[#This Row],[Spalte1]])*(Tabelle1[Spalte16]=Tabelle1[[#This Row],[Spalte15]]-1),0)),"")</f>
        <v/>
      </c>
      <c r="N55" s="4" t="str">
        <f>IF(M55&lt;&gt;"",L55-M55,"")</f>
        <v/>
      </c>
      <c r="O55" s="25"/>
      <c r="P55" s="4"/>
      <c r="Q55" s="4"/>
      <c r="R55" s="4"/>
      <c r="S55" s="4"/>
      <c r="T55" s="4"/>
      <c r="U55" s="4"/>
      <c r="V55" s="4"/>
      <c r="W55" s="5"/>
      <c r="X55" s="5"/>
      <c r="Y55" s="146">
        <f>DAYS360(Tabelle1[[#This Row],[Spalte15]],Tabelle1[[#This Row],[Spalte16]])/30</f>
        <v>0</v>
      </c>
      <c r="Z55" s="25"/>
      <c r="AA55" s="4"/>
      <c r="AB55" s="4"/>
      <c r="AC55" s="6"/>
      <c r="AD55" s="25"/>
      <c r="AE55" s="4"/>
      <c r="AF55" s="4"/>
      <c r="AG55" s="4"/>
      <c r="AH55" s="4"/>
      <c r="AI55" s="4"/>
      <c r="AJ55" s="4"/>
      <c r="AK55" s="7"/>
      <c r="AL55" s="25"/>
      <c r="AM55" s="4"/>
      <c r="AN55" s="8"/>
      <c r="AO55" s="8"/>
      <c r="AP55" s="9"/>
    </row>
    <row r="56" spans="1:42" x14ac:dyDescent="0.25">
      <c r="A56" s="1"/>
      <c r="B56" s="2"/>
      <c r="C56" s="3"/>
      <c r="D56" s="4"/>
      <c r="E56" s="25"/>
      <c r="F56" s="4"/>
      <c r="G56" s="4"/>
      <c r="H56" s="4"/>
      <c r="I56" s="4"/>
      <c r="J56" s="4"/>
      <c r="K56" s="4"/>
      <c r="L56" s="4" t="str">
        <f>IF(I56=1,1,IF(J56=1,2,IF(K56=1,3,"")))</f>
        <v/>
      </c>
      <c r="M56" s="4" t="str" cm="1">
        <f t="array" ref="M56">IFERROR(INDEX(Tabelle1[Spalte104],MATCH(1,(Tabelle1[Spalte1]=Tabelle1[[#This Row],[Spalte1]])*(Tabelle1[Spalte16]=Tabelle1[[#This Row],[Spalte15]]-1),0)),"")</f>
        <v/>
      </c>
      <c r="N56" s="4" t="str">
        <f>IF(M56&lt;&gt;"",L56-M56,"")</f>
        <v/>
      </c>
      <c r="O56" s="25"/>
      <c r="P56" s="4"/>
      <c r="Q56" s="4"/>
      <c r="R56" s="4"/>
      <c r="S56" s="4"/>
      <c r="T56" s="4"/>
      <c r="U56" s="4"/>
      <c r="V56" s="4"/>
      <c r="W56" s="5"/>
      <c r="X56" s="5"/>
      <c r="Y56" s="146">
        <f>DAYS360(Tabelle1[[#This Row],[Spalte15]],Tabelle1[[#This Row],[Spalte16]])/30</f>
        <v>0</v>
      </c>
      <c r="Z56" s="25"/>
      <c r="AA56" s="4"/>
      <c r="AB56" s="4"/>
      <c r="AC56" s="6"/>
      <c r="AD56" s="25"/>
      <c r="AE56" s="4"/>
      <c r="AF56" s="4"/>
      <c r="AG56" s="4"/>
      <c r="AH56" s="4"/>
      <c r="AI56" s="4"/>
      <c r="AJ56" s="4"/>
      <c r="AK56" s="7"/>
      <c r="AL56" s="25"/>
      <c r="AM56" s="4"/>
      <c r="AN56" s="8"/>
      <c r="AO56" s="8"/>
      <c r="AP56" s="9"/>
    </row>
    <row r="57" spans="1:42" x14ac:dyDescent="0.25">
      <c r="A57" s="1"/>
      <c r="B57" s="2"/>
      <c r="C57" s="3"/>
      <c r="D57" s="4"/>
      <c r="E57" s="25"/>
      <c r="F57" s="4"/>
      <c r="G57" s="4"/>
      <c r="H57" s="4"/>
      <c r="I57" s="4"/>
      <c r="J57" s="4"/>
      <c r="K57" s="4"/>
      <c r="L57" s="4" t="str">
        <f>IF(I57=1,1,IF(J57=1,2,IF(K57=1,3,"")))</f>
        <v/>
      </c>
      <c r="M57" s="4" t="str" cm="1">
        <f t="array" ref="M57">IFERROR(INDEX(Tabelle1[Spalte104],MATCH(1,(Tabelle1[Spalte1]=Tabelle1[[#This Row],[Spalte1]])*(Tabelle1[Spalte16]=Tabelle1[[#This Row],[Spalte15]]-1),0)),"")</f>
        <v/>
      </c>
      <c r="N57" s="4" t="str">
        <f>IF(M57&lt;&gt;"",L57-M57,"")</f>
        <v/>
      </c>
      <c r="O57" s="25"/>
      <c r="P57" s="4"/>
      <c r="Q57" s="4"/>
      <c r="R57" s="4"/>
      <c r="S57" s="4"/>
      <c r="T57" s="4"/>
      <c r="U57" s="4"/>
      <c r="V57" s="4"/>
      <c r="W57" s="5"/>
      <c r="X57" s="5"/>
      <c r="Y57" s="146">
        <f>DAYS360(Tabelle1[[#This Row],[Spalte15]],Tabelle1[[#This Row],[Spalte16]])/30</f>
        <v>0</v>
      </c>
      <c r="Z57" s="25"/>
      <c r="AA57" s="4"/>
      <c r="AB57" s="4"/>
      <c r="AC57" s="6"/>
      <c r="AD57" s="25"/>
      <c r="AE57" s="4"/>
      <c r="AF57" s="4"/>
      <c r="AG57" s="4"/>
      <c r="AH57" s="4"/>
      <c r="AI57" s="4"/>
      <c r="AJ57" s="4"/>
      <c r="AK57" s="7"/>
      <c r="AL57" s="25"/>
      <c r="AM57" s="4"/>
      <c r="AN57" s="8"/>
      <c r="AO57" s="8"/>
      <c r="AP57" s="9"/>
    </row>
    <row r="58" spans="1:42" x14ac:dyDescent="0.25">
      <c r="A58" s="1"/>
      <c r="B58" s="2"/>
      <c r="C58" s="3"/>
      <c r="D58" s="4"/>
      <c r="E58" s="25"/>
      <c r="F58" s="4"/>
      <c r="G58" s="4"/>
      <c r="H58" s="4"/>
      <c r="I58" s="4"/>
      <c r="J58" s="4"/>
      <c r="K58" s="4"/>
      <c r="L58" s="4" t="str">
        <f>IF(I58=1,1,IF(J58=1,2,IF(K58=1,3,"")))</f>
        <v/>
      </c>
      <c r="M58" s="4" t="str" cm="1">
        <f t="array" ref="M58">IFERROR(INDEX(Tabelle1[Spalte104],MATCH(1,(Tabelle1[Spalte1]=Tabelle1[[#This Row],[Spalte1]])*(Tabelle1[Spalte16]=Tabelle1[[#This Row],[Spalte15]]-1),0)),"")</f>
        <v/>
      </c>
      <c r="N58" s="4" t="str">
        <f>IF(M58&lt;&gt;"",L58-M58,"")</f>
        <v/>
      </c>
      <c r="O58" s="25"/>
      <c r="P58" s="4"/>
      <c r="Q58" s="4"/>
      <c r="R58" s="4"/>
      <c r="S58" s="4"/>
      <c r="T58" s="4"/>
      <c r="U58" s="4"/>
      <c r="V58" s="4"/>
      <c r="W58" s="5"/>
      <c r="X58" s="5"/>
      <c r="Y58" s="146">
        <f>DAYS360(Tabelle1[[#This Row],[Spalte15]],Tabelle1[[#This Row],[Spalte16]])/30</f>
        <v>0</v>
      </c>
      <c r="Z58" s="25"/>
      <c r="AA58" s="4"/>
      <c r="AB58" s="4"/>
      <c r="AC58" s="6"/>
      <c r="AD58" s="25"/>
      <c r="AE58" s="4"/>
      <c r="AF58" s="4"/>
      <c r="AG58" s="4"/>
      <c r="AH58" s="4"/>
      <c r="AI58" s="4"/>
      <c r="AJ58" s="4"/>
      <c r="AK58" s="7"/>
      <c r="AL58" s="25"/>
      <c r="AM58" s="4"/>
      <c r="AN58" s="8"/>
      <c r="AO58" s="8"/>
      <c r="AP58" s="9"/>
    </row>
    <row r="59" spans="1:42" x14ac:dyDescent="0.25">
      <c r="A59" s="1"/>
      <c r="B59" s="2"/>
      <c r="C59" s="3"/>
      <c r="D59" s="4"/>
      <c r="E59" s="25"/>
      <c r="F59" s="4"/>
      <c r="G59" s="4"/>
      <c r="H59" s="4"/>
      <c r="I59" s="4"/>
      <c r="J59" s="4"/>
      <c r="K59" s="4"/>
      <c r="L59" s="4" t="str">
        <f>IF(I59=1,1,IF(J59=1,2,IF(K59=1,3,"")))</f>
        <v/>
      </c>
      <c r="M59" s="4" t="str" cm="1">
        <f t="array" ref="M59">IFERROR(INDEX(Tabelle1[Spalte104],MATCH(1,(Tabelle1[Spalte1]=Tabelle1[[#This Row],[Spalte1]])*(Tabelle1[Spalte16]=Tabelle1[[#This Row],[Spalte15]]-1),0)),"")</f>
        <v/>
      </c>
      <c r="N59" s="4" t="str">
        <f>IF(M59&lt;&gt;"",L59-M59,"")</f>
        <v/>
      </c>
      <c r="O59" s="25"/>
      <c r="P59" s="4"/>
      <c r="Q59" s="4"/>
      <c r="R59" s="4"/>
      <c r="S59" s="4"/>
      <c r="T59" s="4"/>
      <c r="U59" s="4"/>
      <c r="V59" s="4"/>
      <c r="W59" s="5"/>
      <c r="X59" s="5"/>
      <c r="Y59" s="146">
        <f>DAYS360(Tabelle1[[#This Row],[Spalte15]],Tabelle1[[#This Row],[Spalte16]])/30</f>
        <v>0</v>
      </c>
      <c r="Z59" s="25"/>
      <c r="AA59" s="4"/>
      <c r="AB59" s="4"/>
      <c r="AC59" s="6"/>
      <c r="AD59" s="25"/>
      <c r="AE59" s="4"/>
      <c r="AF59" s="4"/>
      <c r="AG59" s="4"/>
      <c r="AH59" s="4"/>
      <c r="AI59" s="4"/>
      <c r="AJ59" s="4"/>
      <c r="AK59" s="7"/>
      <c r="AL59" s="25"/>
      <c r="AM59" s="4"/>
      <c r="AN59" s="8"/>
      <c r="AO59" s="8"/>
      <c r="AP59" s="9"/>
    </row>
    <row r="60" spans="1:42" x14ac:dyDescent="0.25">
      <c r="A60" s="1"/>
      <c r="B60" s="2"/>
      <c r="C60" s="3"/>
      <c r="D60" s="4"/>
      <c r="E60" s="25"/>
      <c r="F60" s="4"/>
      <c r="G60" s="4"/>
      <c r="H60" s="4"/>
      <c r="I60" s="4"/>
      <c r="J60" s="4"/>
      <c r="K60" s="4"/>
      <c r="L60" s="4" t="str">
        <f>IF(I60=1,1,IF(J60=1,2,IF(K60=1,3,"")))</f>
        <v/>
      </c>
      <c r="M60" s="4" t="str" cm="1">
        <f t="array" ref="M60">IFERROR(INDEX(Tabelle1[Spalte104],MATCH(1,(Tabelle1[Spalte1]=Tabelle1[[#This Row],[Spalte1]])*(Tabelle1[Spalte16]=Tabelle1[[#This Row],[Spalte15]]-1),0)),"")</f>
        <v/>
      </c>
      <c r="N60" s="4" t="str">
        <f>IF(M60&lt;&gt;"",L60-M60,"")</f>
        <v/>
      </c>
      <c r="O60" s="25"/>
      <c r="P60" s="4"/>
      <c r="Q60" s="4"/>
      <c r="R60" s="4"/>
      <c r="S60" s="4"/>
      <c r="T60" s="4"/>
      <c r="U60" s="4"/>
      <c r="V60" s="4"/>
      <c r="W60" s="5"/>
      <c r="X60" s="5"/>
      <c r="Y60" s="146">
        <f>DAYS360(Tabelle1[[#This Row],[Spalte15]],Tabelle1[[#This Row],[Spalte16]])/30</f>
        <v>0</v>
      </c>
      <c r="Z60" s="25"/>
      <c r="AA60" s="4"/>
      <c r="AB60" s="4"/>
      <c r="AC60" s="6"/>
      <c r="AD60" s="25"/>
      <c r="AE60" s="4"/>
      <c r="AF60" s="4"/>
      <c r="AG60" s="4"/>
      <c r="AH60" s="4"/>
      <c r="AI60" s="4"/>
      <c r="AJ60" s="4"/>
      <c r="AK60" s="7"/>
      <c r="AL60" s="25"/>
      <c r="AM60" s="4"/>
      <c r="AN60" s="8"/>
      <c r="AO60" s="8"/>
      <c r="AP60" s="9"/>
    </row>
    <row r="61" spans="1:42" x14ac:dyDescent="0.25">
      <c r="A61" s="1"/>
      <c r="B61" s="2"/>
      <c r="C61" s="3"/>
      <c r="D61" s="4"/>
      <c r="E61" s="25"/>
      <c r="F61" s="4"/>
      <c r="G61" s="4"/>
      <c r="H61" s="4"/>
      <c r="I61" s="4"/>
      <c r="J61" s="4"/>
      <c r="K61" s="4"/>
      <c r="L61" s="4" t="str">
        <f>IF(I61=1,1,IF(J61=1,2,IF(K61=1,3,"")))</f>
        <v/>
      </c>
      <c r="M61" s="4" t="str" cm="1">
        <f t="array" ref="M61">IFERROR(INDEX(Tabelle1[Spalte104],MATCH(1,(Tabelle1[Spalte1]=Tabelle1[[#This Row],[Spalte1]])*(Tabelle1[Spalte16]=Tabelle1[[#This Row],[Spalte15]]-1),0)),"")</f>
        <v/>
      </c>
      <c r="N61" s="4" t="str">
        <f>IF(M61&lt;&gt;"",L61-M61,"")</f>
        <v/>
      </c>
      <c r="O61" s="25"/>
      <c r="P61" s="4"/>
      <c r="Q61" s="4"/>
      <c r="R61" s="4"/>
      <c r="S61" s="4"/>
      <c r="T61" s="4"/>
      <c r="U61" s="4"/>
      <c r="V61" s="4"/>
      <c r="W61" s="5"/>
      <c r="X61" s="5"/>
      <c r="Y61" s="146">
        <f>DAYS360(Tabelle1[[#This Row],[Spalte15]],Tabelle1[[#This Row],[Spalte16]])/30</f>
        <v>0</v>
      </c>
      <c r="Z61" s="25"/>
      <c r="AA61" s="4"/>
      <c r="AB61" s="4"/>
      <c r="AC61" s="6"/>
      <c r="AD61" s="25"/>
      <c r="AE61" s="4"/>
      <c r="AF61" s="4"/>
      <c r="AG61" s="4"/>
      <c r="AH61" s="4"/>
      <c r="AI61" s="4"/>
      <c r="AJ61" s="4"/>
      <c r="AK61" s="7"/>
      <c r="AL61" s="25"/>
      <c r="AM61" s="4"/>
      <c r="AN61" s="8"/>
      <c r="AO61" s="8"/>
      <c r="AP61" s="9"/>
    </row>
    <row r="62" spans="1:42" x14ac:dyDescent="0.25">
      <c r="A62" s="1"/>
      <c r="B62" s="2"/>
      <c r="C62" s="3"/>
      <c r="D62" s="4"/>
      <c r="E62" s="25"/>
      <c r="F62" s="4"/>
      <c r="G62" s="4"/>
      <c r="H62" s="4"/>
      <c r="I62" s="4"/>
      <c r="J62" s="4"/>
      <c r="K62" s="4"/>
      <c r="L62" s="4" t="str">
        <f>IF(I62=1,1,IF(J62=1,2,IF(K62=1,3,"")))</f>
        <v/>
      </c>
      <c r="M62" s="4" t="str" cm="1">
        <f t="array" ref="M62">IFERROR(INDEX(Tabelle1[Spalte104],MATCH(1,(Tabelle1[Spalte1]=Tabelle1[[#This Row],[Spalte1]])*(Tabelle1[Spalte16]=Tabelle1[[#This Row],[Spalte15]]-1),0)),"")</f>
        <v/>
      </c>
      <c r="N62" s="4" t="str">
        <f>IF(M62&lt;&gt;"",L62-M62,"")</f>
        <v/>
      </c>
      <c r="O62" s="25"/>
      <c r="P62" s="4"/>
      <c r="Q62" s="4"/>
      <c r="R62" s="4"/>
      <c r="S62" s="4"/>
      <c r="T62" s="4"/>
      <c r="U62" s="4"/>
      <c r="V62" s="4"/>
      <c r="W62" s="5"/>
      <c r="X62" s="5"/>
      <c r="Y62" s="146">
        <f>DAYS360(Tabelle1[[#This Row],[Spalte15]],Tabelle1[[#This Row],[Spalte16]])/30</f>
        <v>0</v>
      </c>
      <c r="Z62" s="25"/>
      <c r="AA62" s="4"/>
      <c r="AB62" s="4"/>
      <c r="AC62" s="6"/>
      <c r="AD62" s="25"/>
      <c r="AE62" s="4"/>
      <c r="AF62" s="4"/>
      <c r="AG62" s="4"/>
      <c r="AH62" s="4"/>
      <c r="AI62" s="4"/>
      <c r="AJ62" s="4"/>
      <c r="AK62" s="7"/>
      <c r="AL62" s="25"/>
      <c r="AM62" s="4"/>
      <c r="AN62" s="8"/>
      <c r="AO62" s="8"/>
      <c r="AP62" s="9"/>
    </row>
    <row r="63" spans="1:42" x14ac:dyDescent="0.25">
      <c r="A63" s="1"/>
      <c r="B63" s="2"/>
      <c r="C63" s="3"/>
      <c r="D63" s="4"/>
      <c r="E63" s="25"/>
      <c r="F63" s="4"/>
      <c r="G63" s="4"/>
      <c r="H63" s="4"/>
      <c r="I63" s="4"/>
      <c r="J63" s="4"/>
      <c r="K63" s="4"/>
      <c r="L63" s="4" t="str">
        <f>IF(I63=1,1,IF(J63=1,2,IF(K63=1,3,"")))</f>
        <v/>
      </c>
      <c r="M63" s="4" t="str" cm="1">
        <f t="array" ref="M63">IFERROR(INDEX(Tabelle1[Spalte104],MATCH(1,(Tabelle1[Spalte1]=Tabelle1[[#This Row],[Spalte1]])*(Tabelle1[Spalte16]=Tabelle1[[#This Row],[Spalte15]]-1),0)),"")</f>
        <v/>
      </c>
      <c r="N63" s="4" t="str">
        <f>IF(M63&lt;&gt;"",L63-M63,"")</f>
        <v/>
      </c>
      <c r="O63" s="25"/>
      <c r="P63" s="4"/>
      <c r="Q63" s="4"/>
      <c r="R63" s="4"/>
      <c r="S63" s="4"/>
      <c r="T63" s="4"/>
      <c r="U63" s="4"/>
      <c r="V63" s="4"/>
      <c r="W63" s="5"/>
      <c r="X63" s="5"/>
      <c r="Y63" s="146">
        <f>DAYS360(Tabelle1[[#This Row],[Spalte15]],Tabelle1[[#This Row],[Spalte16]])/30</f>
        <v>0</v>
      </c>
      <c r="Z63" s="25"/>
      <c r="AA63" s="4"/>
      <c r="AB63" s="4"/>
      <c r="AC63" s="6"/>
      <c r="AD63" s="25"/>
      <c r="AE63" s="4"/>
      <c r="AF63" s="4"/>
      <c r="AG63" s="4"/>
      <c r="AH63" s="4"/>
      <c r="AI63" s="4"/>
      <c r="AJ63" s="4"/>
      <c r="AK63" s="7"/>
      <c r="AL63" s="25"/>
      <c r="AM63" s="4"/>
      <c r="AN63" s="8"/>
      <c r="AO63" s="8"/>
      <c r="AP63" s="9"/>
    </row>
    <row r="64" spans="1:42" x14ac:dyDescent="0.25">
      <c r="A64" s="1"/>
      <c r="B64" s="2"/>
      <c r="C64" s="3"/>
      <c r="D64" s="4"/>
      <c r="E64" s="25"/>
      <c r="F64" s="4"/>
      <c r="G64" s="4"/>
      <c r="H64" s="4"/>
      <c r="I64" s="4"/>
      <c r="J64" s="4"/>
      <c r="K64" s="4"/>
      <c r="L64" s="4" t="str">
        <f>IF(I64=1,1,IF(J64=1,2,IF(K64=1,3,"")))</f>
        <v/>
      </c>
      <c r="M64" s="4" t="str" cm="1">
        <f t="array" ref="M64">IFERROR(INDEX(Tabelle1[Spalte104],MATCH(1,(Tabelle1[Spalte1]=Tabelle1[[#This Row],[Spalte1]])*(Tabelle1[Spalte16]=Tabelle1[[#This Row],[Spalte15]]-1),0)),"")</f>
        <v/>
      </c>
      <c r="N64" s="4" t="str">
        <f>IF(M64&lt;&gt;"",L64-M64,"")</f>
        <v/>
      </c>
      <c r="O64" s="25"/>
      <c r="P64" s="4"/>
      <c r="Q64" s="4"/>
      <c r="R64" s="4"/>
      <c r="S64" s="4"/>
      <c r="T64" s="4"/>
      <c r="U64" s="4"/>
      <c r="V64" s="4"/>
      <c r="W64" s="5"/>
      <c r="X64" s="5"/>
      <c r="Y64" s="146">
        <f>DAYS360(Tabelle1[[#This Row],[Spalte15]],Tabelle1[[#This Row],[Spalte16]])/30</f>
        <v>0</v>
      </c>
      <c r="Z64" s="25"/>
      <c r="AA64" s="4"/>
      <c r="AB64" s="4"/>
      <c r="AC64" s="6"/>
      <c r="AD64" s="25"/>
      <c r="AE64" s="4"/>
      <c r="AF64" s="4"/>
      <c r="AG64" s="4"/>
      <c r="AH64" s="4"/>
      <c r="AI64" s="4"/>
      <c r="AJ64" s="4"/>
      <c r="AK64" s="7"/>
      <c r="AL64" s="25"/>
      <c r="AM64" s="4"/>
      <c r="AN64" s="8"/>
      <c r="AO64" s="8"/>
      <c r="AP64" s="9"/>
    </row>
    <row r="65" spans="1:42" x14ac:dyDescent="0.25">
      <c r="A65" s="1"/>
      <c r="B65" s="2"/>
      <c r="C65" s="3"/>
      <c r="D65" s="4"/>
      <c r="E65" s="25"/>
      <c r="F65" s="4"/>
      <c r="G65" s="4"/>
      <c r="H65" s="4"/>
      <c r="I65" s="4"/>
      <c r="J65" s="4"/>
      <c r="K65" s="4"/>
      <c r="L65" s="4" t="str">
        <f>IF(I65=1,1,IF(J65=1,2,IF(K65=1,3,"")))</f>
        <v/>
      </c>
      <c r="M65" s="4" t="str" cm="1">
        <f t="array" ref="M65">IFERROR(INDEX(Tabelle1[Spalte104],MATCH(1,(Tabelle1[Spalte1]=Tabelle1[[#This Row],[Spalte1]])*(Tabelle1[Spalte16]=Tabelle1[[#This Row],[Spalte15]]-1),0)),"")</f>
        <v/>
      </c>
      <c r="N65" s="4" t="str">
        <f>IF(M65&lt;&gt;"",L65-M65,"")</f>
        <v/>
      </c>
      <c r="O65" s="25"/>
      <c r="P65" s="4"/>
      <c r="Q65" s="4"/>
      <c r="R65" s="4"/>
      <c r="S65" s="4"/>
      <c r="T65" s="4"/>
      <c r="U65" s="4"/>
      <c r="V65" s="4"/>
      <c r="W65" s="5"/>
      <c r="X65" s="5"/>
      <c r="Y65" s="146">
        <f>DAYS360(Tabelle1[[#This Row],[Spalte15]],Tabelle1[[#This Row],[Spalte16]])/30</f>
        <v>0</v>
      </c>
      <c r="Z65" s="25"/>
      <c r="AA65" s="4"/>
      <c r="AB65" s="4"/>
      <c r="AC65" s="6"/>
      <c r="AD65" s="25"/>
      <c r="AE65" s="4"/>
      <c r="AF65" s="4"/>
      <c r="AG65" s="4"/>
      <c r="AH65" s="4"/>
      <c r="AI65" s="4"/>
      <c r="AJ65" s="4"/>
      <c r="AK65" s="7"/>
      <c r="AL65" s="25"/>
      <c r="AM65" s="4"/>
      <c r="AN65" s="8"/>
      <c r="AO65" s="8"/>
      <c r="AP65" s="9"/>
    </row>
    <row r="66" spans="1:42" x14ac:dyDescent="0.25">
      <c r="A66" s="1"/>
      <c r="B66" s="2"/>
      <c r="C66" s="3"/>
      <c r="D66" s="4"/>
      <c r="E66" s="25"/>
      <c r="F66" s="4"/>
      <c r="G66" s="4"/>
      <c r="H66" s="4"/>
      <c r="I66" s="4"/>
      <c r="J66" s="4"/>
      <c r="K66" s="4"/>
      <c r="L66" s="4" t="str">
        <f>IF(I66=1,1,IF(J66=1,2,IF(K66=1,3,"")))</f>
        <v/>
      </c>
      <c r="M66" s="4" t="str" cm="1">
        <f t="array" ref="M66">IFERROR(INDEX(Tabelle1[Spalte104],MATCH(1,(Tabelle1[Spalte1]=Tabelle1[[#This Row],[Spalte1]])*(Tabelle1[Spalte16]=Tabelle1[[#This Row],[Spalte15]]-1),0)),"")</f>
        <v/>
      </c>
      <c r="N66" s="4" t="str">
        <f>IF(M66&lt;&gt;"",L66-M66,"")</f>
        <v/>
      </c>
      <c r="O66" s="25"/>
      <c r="P66" s="4"/>
      <c r="Q66" s="4"/>
      <c r="R66" s="4"/>
      <c r="S66" s="4"/>
      <c r="T66" s="4"/>
      <c r="U66" s="4"/>
      <c r="V66" s="4"/>
      <c r="W66" s="5"/>
      <c r="X66" s="5"/>
      <c r="Y66" s="146">
        <f>DAYS360(Tabelle1[[#This Row],[Spalte15]],Tabelle1[[#This Row],[Spalte16]])/30</f>
        <v>0</v>
      </c>
      <c r="Z66" s="25"/>
      <c r="AA66" s="4"/>
      <c r="AB66" s="4"/>
      <c r="AC66" s="6"/>
      <c r="AD66" s="25"/>
      <c r="AE66" s="4"/>
      <c r="AF66" s="4"/>
      <c r="AG66" s="4"/>
      <c r="AH66" s="4"/>
      <c r="AI66" s="4"/>
      <c r="AJ66" s="4"/>
      <c r="AK66" s="7"/>
      <c r="AL66" s="25"/>
      <c r="AM66" s="4"/>
      <c r="AN66" s="8"/>
      <c r="AO66" s="8"/>
      <c r="AP66" s="9"/>
    </row>
    <row r="67" spans="1:42" x14ac:dyDescent="0.25">
      <c r="A67" s="1"/>
      <c r="B67" s="2"/>
      <c r="C67" s="3"/>
      <c r="D67" s="4"/>
      <c r="E67" s="25"/>
      <c r="F67" s="4"/>
      <c r="G67" s="4"/>
      <c r="H67" s="4"/>
      <c r="I67" s="4"/>
      <c r="J67" s="4"/>
      <c r="K67" s="4"/>
      <c r="L67" s="4" t="str">
        <f>IF(I67=1,1,IF(J67=1,2,IF(K67=1,3,"")))</f>
        <v/>
      </c>
      <c r="M67" s="4" t="str" cm="1">
        <f t="array" ref="M67">IFERROR(INDEX(Tabelle1[Spalte104],MATCH(1,(Tabelle1[Spalte1]=Tabelle1[[#This Row],[Spalte1]])*(Tabelle1[Spalte16]=Tabelle1[[#This Row],[Spalte15]]-1),0)),"")</f>
        <v/>
      </c>
      <c r="N67" s="4" t="str">
        <f>IF(M67&lt;&gt;"",L67-M67,"")</f>
        <v/>
      </c>
      <c r="O67" s="25"/>
      <c r="P67" s="4"/>
      <c r="Q67" s="4"/>
      <c r="R67" s="4"/>
      <c r="S67" s="4"/>
      <c r="T67" s="4"/>
      <c r="U67" s="4"/>
      <c r="V67" s="4"/>
      <c r="W67" s="5"/>
      <c r="X67" s="5"/>
      <c r="Y67" s="146">
        <f>DAYS360(Tabelle1[[#This Row],[Spalte15]],Tabelle1[[#This Row],[Spalte16]])/30</f>
        <v>0</v>
      </c>
      <c r="Z67" s="25"/>
      <c r="AA67" s="4"/>
      <c r="AB67" s="4"/>
      <c r="AC67" s="6"/>
      <c r="AD67" s="25"/>
      <c r="AE67" s="4"/>
      <c r="AF67" s="4"/>
      <c r="AG67" s="4"/>
      <c r="AH67" s="4"/>
      <c r="AI67" s="4"/>
      <c r="AJ67" s="4"/>
      <c r="AK67" s="7"/>
      <c r="AL67" s="25"/>
      <c r="AM67" s="4"/>
      <c r="AN67" s="8"/>
      <c r="AO67" s="8"/>
      <c r="AP67" s="9"/>
    </row>
    <row r="68" spans="1:42" x14ac:dyDescent="0.25">
      <c r="A68" s="1"/>
      <c r="B68" s="2"/>
      <c r="C68" s="3"/>
      <c r="D68" s="4"/>
      <c r="E68" s="25"/>
      <c r="F68" s="4"/>
      <c r="G68" s="4"/>
      <c r="H68" s="4"/>
      <c r="I68" s="4"/>
      <c r="J68" s="4"/>
      <c r="K68" s="4"/>
      <c r="L68" s="4" t="str">
        <f>IF(I68=1,1,IF(J68=1,2,IF(K68=1,3,"")))</f>
        <v/>
      </c>
      <c r="M68" s="4" t="str" cm="1">
        <f t="array" ref="M68">IFERROR(INDEX(Tabelle1[Spalte104],MATCH(1,(Tabelle1[Spalte1]=Tabelle1[[#This Row],[Spalte1]])*(Tabelle1[Spalte16]=Tabelle1[[#This Row],[Spalte15]]-1),0)),"")</f>
        <v/>
      </c>
      <c r="N68" s="4" t="str">
        <f>IF(M68&lt;&gt;"",L68-M68,"")</f>
        <v/>
      </c>
      <c r="O68" s="25"/>
      <c r="P68" s="4"/>
      <c r="Q68" s="4"/>
      <c r="R68" s="4"/>
      <c r="S68" s="4"/>
      <c r="T68" s="4"/>
      <c r="U68" s="4"/>
      <c r="V68" s="4"/>
      <c r="W68" s="5"/>
      <c r="X68" s="5"/>
      <c r="Y68" s="146">
        <f>DAYS360(Tabelle1[[#This Row],[Spalte15]],Tabelle1[[#This Row],[Spalte16]])/30</f>
        <v>0</v>
      </c>
      <c r="Z68" s="25"/>
      <c r="AA68" s="4"/>
      <c r="AB68" s="4"/>
      <c r="AC68" s="6"/>
      <c r="AD68" s="25"/>
      <c r="AE68" s="4"/>
      <c r="AF68" s="4"/>
      <c r="AG68" s="4"/>
      <c r="AH68" s="4"/>
      <c r="AI68" s="4"/>
      <c r="AJ68" s="4"/>
      <c r="AK68" s="7"/>
      <c r="AL68" s="25"/>
      <c r="AM68" s="4"/>
      <c r="AN68" s="8"/>
      <c r="AO68" s="8"/>
      <c r="AP68" s="9"/>
    </row>
    <row r="69" spans="1:42" x14ac:dyDescent="0.25">
      <c r="A69" s="1"/>
      <c r="B69" s="2"/>
      <c r="C69" s="3"/>
      <c r="D69" s="4"/>
      <c r="E69" s="25"/>
      <c r="F69" s="4"/>
      <c r="G69" s="4"/>
      <c r="H69" s="4"/>
      <c r="I69" s="4"/>
      <c r="J69" s="4"/>
      <c r="K69" s="4"/>
      <c r="L69" s="4" t="str">
        <f>IF(I69=1,1,IF(J69=1,2,IF(K69=1,3,"")))</f>
        <v/>
      </c>
      <c r="M69" s="4" t="str" cm="1">
        <f t="array" ref="M69">IFERROR(INDEX(Tabelle1[Spalte104],MATCH(1,(Tabelle1[Spalte1]=Tabelle1[[#This Row],[Spalte1]])*(Tabelle1[Spalte16]=Tabelle1[[#This Row],[Spalte15]]-1),0)),"")</f>
        <v/>
      </c>
      <c r="N69" s="4" t="str">
        <f>IF(M69&lt;&gt;"",L69-M69,"")</f>
        <v/>
      </c>
      <c r="O69" s="25"/>
      <c r="P69" s="4"/>
      <c r="Q69" s="4"/>
      <c r="R69" s="4"/>
      <c r="S69" s="4"/>
      <c r="T69" s="4"/>
      <c r="U69" s="4"/>
      <c r="V69" s="4"/>
      <c r="W69" s="5"/>
      <c r="X69" s="5"/>
      <c r="Y69" s="146">
        <f>DAYS360(Tabelle1[[#This Row],[Spalte15]],Tabelle1[[#This Row],[Spalte16]])/30</f>
        <v>0</v>
      </c>
      <c r="Z69" s="25"/>
      <c r="AA69" s="4"/>
      <c r="AB69" s="4"/>
      <c r="AC69" s="6"/>
      <c r="AD69" s="25"/>
      <c r="AE69" s="4"/>
      <c r="AF69" s="4"/>
      <c r="AG69" s="4"/>
      <c r="AH69" s="4"/>
      <c r="AI69" s="4"/>
      <c r="AJ69" s="4"/>
      <c r="AK69" s="7"/>
      <c r="AL69" s="25"/>
      <c r="AM69" s="4"/>
      <c r="AN69" s="8"/>
      <c r="AO69" s="8"/>
      <c r="AP69" s="9"/>
    </row>
    <row r="70" spans="1:42" x14ac:dyDescent="0.25">
      <c r="A70" s="1"/>
      <c r="B70" s="2"/>
      <c r="C70" s="3"/>
      <c r="D70" s="4"/>
      <c r="E70" s="25"/>
      <c r="F70" s="4"/>
      <c r="G70" s="4"/>
      <c r="H70" s="4"/>
      <c r="I70" s="4"/>
      <c r="J70" s="4"/>
      <c r="K70" s="4"/>
      <c r="L70" s="4" t="str">
        <f>IF(I70=1,1,IF(J70=1,2,IF(K70=1,3,"")))</f>
        <v/>
      </c>
      <c r="M70" s="4" t="str" cm="1">
        <f t="array" ref="M70">IFERROR(INDEX(Tabelle1[Spalte104],MATCH(1,(Tabelle1[Spalte1]=Tabelle1[[#This Row],[Spalte1]])*(Tabelle1[Spalte16]=Tabelle1[[#This Row],[Spalte15]]-1),0)),"")</f>
        <v/>
      </c>
      <c r="N70" s="4" t="str">
        <f>IF(M70&lt;&gt;"",L70-M70,"")</f>
        <v/>
      </c>
      <c r="O70" s="25"/>
      <c r="P70" s="4"/>
      <c r="Q70" s="4"/>
      <c r="R70" s="4"/>
      <c r="S70" s="4"/>
      <c r="T70" s="4"/>
      <c r="U70" s="4"/>
      <c r="V70" s="4"/>
      <c r="W70" s="5"/>
      <c r="X70" s="5"/>
      <c r="Y70" s="146">
        <f>DAYS360(Tabelle1[[#This Row],[Spalte15]],Tabelle1[[#This Row],[Spalte16]])/30</f>
        <v>0</v>
      </c>
      <c r="Z70" s="25"/>
      <c r="AA70" s="4"/>
      <c r="AB70" s="4"/>
      <c r="AC70" s="6"/>
      <c r="AD70" s="25"/>
      <c r="AE70" s="4"/>
      <c r="AF70" s="4"/>
      <c r="AG70" s="4"/>
      <c r="AH70" s="4"/>
      <c r="AI70" s="4"/>
      <c r="AJ70" s="4"/>
      <c r="AK70" s="7"/>
      <c r="AL70" s="25"/>
      <c r="AM70" s="4"/>
      <c r="AN70" s="8"/>
      <c r="AO70" s="8"/>
      <c r="AP70" s="9"/>
    </row>
    <row r="71" spans="1:42" x14ac:dyDescent="0.25">
      <c r="A71" s="1"/>
      <c r="B71" s="2"/>
      <c r="C71" s="3"/>
      <c r="D71" s="4"/>
      <c r="E71" s="25"/>
      <c r="F71" s="4"/>
      <c r="G71" s="4"/>
      <c r="H71" s="4"/>
      <c r="I71" s="4"/>
      <c r="J71" s="4"/>
      <c r="K71" s="4"/>
      <c r="L71" s="4" t="str">
        <f>IF(I71=1,1,IF(J71=1,2,IF(K71=1,3,"")))</f>
        <v/>
      </c>
      <c r="M71" s="4" t="str" cm="1">
        <f t="array" ref="M71">IFERROR(INDEX(Tabelle1[Spalte104],MATCH(1,(Tabelle1[Spalte1]=Tabelle1[[#This Row],[Spalte1]])*(Tabelle1[Spalte16]=Tabelle1[[#This Row],[Spalte15]]-1),0)),"")</f>
        <v/>
      </c>
      <c r="N71" s="4" t="str">
        <f>IF(M71&lt;&gt;"",L71-M71,"")</f>
        <v/>
      </c>
      <c r="O71" s="25"/>
      <c r="P71" s="4"/>
      <c r="Q71" s="4"/>
      <c r="R71" s="4"/>
      <c r="S71" s="4"/>
      <c r="T71" s="4"/>
      <c r="U71" s="4"/>
      <c r="V71" s="4"/>
      <c r="W71" s="5"/>
      <c r="X71" s="5"/>
      <c r="Y71" s="146">
        <f>DAYS360(Tabelle1[[#This Row],[Spalte15]],Tabelle1[[#This Row],[Spalte16]])/30</f>
        <v>0</v>
      </c>
      <c r="Z71" s="25"/>
      <c r="AA71" s="4"/>
      <c r="AB71" s="4"/>
      <c r="AC71" s="6"/>
      <c r="AD71" s="25"/>
      <c r="AE71" s="4"/>
      <c r="AF71" s="4"/>
      <c r="AG71" s="4"/>
      <c r="AH71" s="4"/>
      <c r="AI71" s="4"/>
      <c r="AJ71" s="4"/>
      <c r="AK71" s="7"/>
      <c r="AL71" s="25"/>
      <c r="AM71" s="4"/>
      <c r="AN71" s="8"/>
      <c r="AO71" s="8"/>
      <c r="AP71" s="9"/>
    </row>
    <row r="72" spans="1:42" x14ac:dyDescent="0.25">
      <c r="A72" s="1"/>
      <c r="B72" s="2"/>
      <c r="C72" s="3"/>
      <c r="D72" s="4"/>
      <c r="E72" s="25"/>
      <c r="F72" s="4"/>
      <c r="G72" s="4"/>
      <c r="H72" s="4"/>
      <c r="I72" s="4"/>
      <c r="J72" s="4"/>
      <c r="K72" s="4"/>
      <c r="L72" s="4" t="str">
        <f>IF(I72=1,1,IF(J72=1,2,IF(K72=1,3,"")))</f>
        <v/>
      </c>
      <c r="M72" s="4" t="str" cm="1">
        <f t="array" ref="M72">IFERROR(INDEX(Tabelle1[Spalte104],MATCH(1,(Tabelle1[Spalte1]=Tabelle1[[#This Row],[Spalte1]])*(Tabelle1[Spalte16]=Tabelle1[[#This Row],[Spalte15]]-1),0)),"")</f>
        <v/>
      </c>
      <c r="N72" s="4" t="str">
        <f>IF(M72&lt;&gt;"",L72-M72,"")</f>
        <v/>
      </c>
      <c r="O72" s="25"/>
      <c r="P72" s="4"/>
      <c r="Q72" s="4"/>
      <c r="R72" s="4"/>
      <c r="S72" s="4"/>
      <c r="T72" s="4"/>
      <c r="U72" s="4"/>
      <c r="V72" s="4"/>
      <c r="W72" s="5"/>
      <c r="X72" s="5"/>
      <c r="Y72" s="146">
        <f>DAYS360(Tabelle1[[#This Row],[Spalte15]],Tabelle1[[#This Row],[Spalte16]])/30</f>
        <v>0</v>
      </c>
      <c r="Z72" s="25"/>
      <c r="AA72" s="4"/>
      <c r="AB72" s="4"/>
      <c r="AC72" s="6"/>
      <c r="AD72" s="25"/>
      <c r="AE72" s="4"/>
      <c r="AF72" s="4"/>
      <c r="AG72" s="4"/>
      <c r="AH72" s="4"/>
      <c r="AI72" s="4"/>
      <c r="AJ72" s="4"/>
      <c r="AK72" s="7"/>
      <c r="AL72" s="25"/>
      <c r="AM72" s="4"/>
      <c r="AN72" s="8"/>
      <c r="AO72" s="8"/>
      <c r="AP72" s="9"/>
    </row>
    <row r="73" spans="1:42" x14ac:dyDescent="0.25">
      <c r="A73" s="1"/>
      <c r="B73" s="2"/>
      <c r="C73" s="3"/>
      <c r="D73" s="4"/>
      <c r="E73" s="25"/>
      <c r="F73" s="4"/>
      <c r="G73" s="4"/>
      <c r="H73" s="4"/>
      <c r="I73" s="4"/>
      <c r="J73" s="4"/>
      <c r="K73" s="4"/>
      <c r="L73" s="4" t="str">
        <f>IF(I73=1,1,IF(J73=1,2,IF(K73=1,3,"")))</f>
        <v/>
      </c>
      <c r="M73" s="4" t="str" cm="1">
        <f t="array" ref="M73">IFERROR(INDEX(Tabelle1[Spalte104],MATCH(1,(Tabelle1[Spalte1]=Tabelle1[[#This Row],[Spalte1]])*(Tabelle1[Spalte16]=Tabelle1[[#This Row],[Spalte15]]-1),0)),"")</f>
        <v/>
      </c>
      <c r="N73" s="4" t="str">
        <f>IF(M73&lt;&gt;"",L73-M73,"")</f>
        <v/>
      </c>
      <c r="O73" s="25"/>
      <c r="P73" s="4"/>
      <c r="Q73" s="4"/>
      <c r="R73" s="4"/>
      <c r="S73" s="4"/>
      <c r="T73" s="4"/>
      <c r="U73" s="4"/>
      <c r="V73" s="4"/>
      <c r="W73" s="5"/>
      <c r="X73" s="5"/>
      <c r="Y73" s="146">
        <f>DAYS360(Tabelle1[[#This Row],[Spalte15]],Tabelle1[[#This Row],[Spalte16]])/30</f>
        <v>0</v>
      </c>
      <c r="Z73" s="25"/>
      <c r="AA73" s="4"/>
      <c r="AB73" s="4"/>
      <c r="AC73" s="6"/>
      <c r="AD73" s="25"/>
      <c r="AE73" s="4"/>
      <c r="AF73" s="4"/>
      <c r="AG73" s="4"/>
      <c r="AH73" s="4"/>
      <c r="AI73" s="4"/>
      <c r="AJ73" s="4"/>
      <c r="AK73" s="7"/>
      <c r="AL73" s="25"/>
      <c r="AM73" s="4"/>
      <c r="AN73" s="8"/>
      <c r="AO73" s="8"/>
      <c r="AP73" s="9"/>
    </row>
    <row r="74" spans="1:42" x14ac:dyDescent="0.25">
      <c r="A74" s="1"/>
      <c r="B74" s="2"/>
      <c r="C74" s="3"/>
      <c r="D74" s="4"/>
      <c r="E74" s="25"/>
      <c r="F74" s="4"/>
      <c r="G74" s="4"/>
      <c r="H74" s="4"/>
      <c r="I74" s="4"/>
      <c r="J74" s="4"/>
      <c r="K74" s="4"/>
      <c r="L74" s="4" t="str">
        <f>IF(I74=1,1,IF(J74=1,2,IF(K74=1,3,"")))</f>
        <v/>
      </c>
      <c r="M74" s="4" t="str" cm="1">
        <f t="array" ref="M74">IFERROR(INDEX(Tabelle1[Spalte104],MATCH(1,(Tabelle1[Spalte1]=Tabelle1[[#This Row],[Spalte1]])*(Tabelle1[Spalte16]=Tabelle1[[#This Row],[Spalte15]]-1),0)),"")</f>
        <v/>
      </c>
      <c r="N74" s="4" t="str">
        <f>IF(M74&lt;&gt;"",L74-M74,"")</f>
        <v/>
      </c>
      <c r="O74" s="25"/>
      <c r="P74" s="4"/>
      <c r="Q74" s="4"/>
      <c r="R74" s="4"/>
      <c r="S74" s="4"/>
      <c r="T74" s="4"/>
      <c r="U74" s="4"/>
      <c r="V74" s="4"/>
      <c r="W74" s="5"/>
      <c r="X74" s="5"/>
      <c r="Y74" s="146">
        <f>DAYS360(Tabelle1[[#This Row],[Spalte15]],Tabelle1[[#This Row],[Spalte16]])/30</f>
        <v>0</v>
      </c>
      <c r="Z74" s="25"/>
      <c r="AA74" s="4"/>
      <c r="AB74" s="4"/>
      <c r="AC74" s="6"/>
      <c r="AD74" s="25"/>
      <c r="AE74" s="4"/>
      <c r="AF74" s="4"/>
      <c r="AG74" s="4"/>
      <c r="AH74" s="4"/>
      <c r="AI74" s="4"/>
      <c r="AJ74" s="4"/>
      <c r="AK74" s="7"/>
      <c r="AL74" s="25"/>
      <c r="AM74" s="4"/>
      <c r="AN74" s="8"/>
      <c r="AO74" s="8"/>
      <c r="AP74" s="9"/>
    </row>
    <row r="75" spans="1:42" x14ac:dyDescent="0.25">
      <c r="A75" s="1"/>
      <c r="B75" s="2"/>
      <c r="C75" s="3"/>
      <c r="D75" s="4"/>
      <c r="E75" s="25"/>
      <c r="F75" s="4"/>
      <c r="G75" s="4"/>
      <c r="H75" s="4"/>
      <c r="I75" s="4"/>
      <c r="J75" s="4"/>
      <c r="K75" s="4"/>
      <c r="L75" s="4" t="str">
        <f>IF(I75=1,1,IF(J75=1,2,IF(K75=1,3,"")))</f>
        <v/>
      </c>
      <c r="M75" s="4" t="str" cm="1">
        <f t="array" ref="M75">IFERROR(INDEX(Tabelle1[Spalte104],MATCH(1,(Tabelle1[Spalte1]=Tabelle1[[#This Row],[Spalte1]])*(Tabelle1[Spalte16]=Tabelle1[[#This Row],[Spalte15]]-1),0)),"")</f>
        <v/>
      </c>
      <c r="N75" s="4" t="str">
        <f>IF(M75&lt;&gt;"",L75-M75,"")</f>
        <v/>
      </c>
      <c r="O75" s="25"/>
      <c r="P75" s="4"/>
      <c r="Q75" s="4"/>
      <c r="R75" s="4"/>
      <c r="S75" s="4"/>
      <c r="T75" s="4"/>
      <c r="U75" s="4"/>
      <c r="V75" s="4"/>
      <c r="W75" s="5"/>
      <c r="X75" s="5"/>
      <c r="Y75" s="146">
        <f>DAYS360(Tabelle1[[#This Row],[Spalte15]],Tabelle1[[#This Row],[Spalte16]])/30</f>
        <v>0</v>
      </c>
      <c r="Z75" s="25"/>
      <c r="AA75" s="4"/>
      <c r="AB75" s="4"/>
      <c r="AC75" s="6"/>
      <c r="AD75" s="25"/>
      <c r="AE75" s="4"/>
      <c r="AF75" s="4"/>
      <c r="AG75" s="4"/>
      <c r="AH75" s="4"/>
      <c r="AI75" s="4"/>
      <c r="AJ75" s="4"/>
      <c r="AK75" s="7"/>
      <c r="AL75" s="25"/>
      <c r="AM75" s="4"/>
      <c r="AN75" s="8"/>
      <c r="AO75" s="8"/>
      <c r="AP75" s="9"/>
    </row>
    <row r="76" spans="1:42" x14ac:dyDescent="0.25">
      <c r="A76" s="1"/>
      <c r="B76" s="2"/>
      <c r="C76" s="3"/>
      <c r="D76" s="4"/>
      <c r="E76" s="25"/>
      <c r="F76" s="4"/>
      <c r="G76" s="4"/>
      <c r="H76" s="4"/>
      <c r="I76" s="4"/>
      <c r="J76" s="4"/>
      <c r="K76" s="4"/>
      <c r="L76" s="4" t="str">
        <f>IF(I76=1,1,IF(J76=1,2,IF(K76=1,3,"")))</f>
        <v/>
      </c>
      <c r="M76" s="4" t="str" cm="1">
        <f t="array" ref="M76">IFERROR(INDEX(Tabelle1[Spalte104],MATCH(1,(Tabelle1[Spalte1]=Tabelle1[[#This Row],[Spalte1]])*(Tabelle1[Spalte16]=Tabelle1[[#This Row],[Spalte15]]-1),0)),"")</f>
        <v/>
      </c>
      <c r="N76" s="4" t="str">
        <f>IF(M76&lt;&gt;"",L76-M76,"")</f>
        <v/>
      </c>
      <c r="O76" s="25"/>
      <c r="P76" s="4"/>
      <c r="Q76" s="4"/>
      <c r="R76" s="4"/>
      <c r="S76" s="4"/>
      <c r="T76" s="4"/>
      <c r="U76" s="4"/>
      <c r="V76" s="4"/>
      <c r="W76" s="5"/>
      <c r="X76" s="5"/>
      <c r="Y76" s="146">
        <f>DAYS360(Tabelle1[[#This Row],[Spalte15]],Tabelle1[[#This Row],[Spalte16]])/30</f>
        <v>0</v>
      </c>
      <c r="Z76" s="25"/>
      <c r="AA76" s="4"/>
      <c r="AB76" s="4"/>
      <c r="AC76" s="6"/>
      <c r="AD76" s="25"/>
      <c r="AE76" s="4"/>
      <c r="AF76" s="4"/>
      <c r="AG76" s="4"/>
      <c r="AH76" s="4"/>
      <c r="AI76" s="4"/>
      <c r="AJ76" s="4"/>
      <c r="AK76" s="7"/>
      <c r="AL76" s="25"/>
      <c r="AM76" s="4"/>
      <c r="AN76" s="8"/>
      <c r="AO76" s="8"/>
      <c r="AP76" s="9"/>
    </row>
    <row r="77" spans="1:42" x14ac:dyDescent="0.25">
      <c r="A77" s="1"/>
      <c r="B77" s="2"/>
      <c r="C77" s="3"/>
      <c r="D77" s="4"/>
      <c r="E77" s="25"/>
      <c r="F77" s="4"/>
      <c r="G77" s="4"/>
      <c r="H77" s="4"/>
      <c r="I77" s="4"/>
      <c r="J77" s="4"/>
      <c r="K77" s="4"/>
      <c r="L77" s="4" t="str">
        <f>IF(I77=1,1,IF(J77=1,2,IF(K77=1,3,"")))</f>
        <v/>
      </c>
      <c r="M77" s="4" t="str" cm="1">
        <f t="array" ref="M77">IFERROR(INDEX(Tabelle1[Spalte104],MATCH(1,(Tabelle1[Spalte1]=Tabelle1[[#This Row],[Spalte1]])*(Tabelle1[Spalte16]=Tabelle1[[#This Row],[Spalte15]]-1),0)),"")</f>
        <v/>
      </c>
      <c r="N77" s="4" t="str">
        <f>IF(M77&lt;&gt;"",L77-M77,"")</f>
        <v/>
      </c>
      <c r="O77" s="25"/>
      <c r="P77" s="4"/>
      <c r="Q77" s="4"/>
      <c r="R77" s="4"/>
      <c r="S77" s="4"/>
      <c r="T77" s="4"/>
      <c r="U77" s="4"/>
      <c r="V77" s="4"/>
      <c r="W77" s="5"/>
      <c r="X77" s="5"/>
      <c r="Y77" s="146">
        <f>DAYS360(Tabelle1[[#This Row],[Spalte15]],Tabelle1[[#This Row],[Spalte16]])/30</f>
        <v>0</v>
      </c>
      <c r="Z77" s="25"/>
      <c r="AA77" s="4"/>
      <c r="AB77" s="4"/>
      <c r="AC77" s="6"/>
      <c r="AD77" s="25"/>
      <c r="AE77" s="4"/>
      <c r="AF77" s="4"/>
      <c r="AG77" s="4"/>
      <c r="AH77" s="4"/>
      <c r="AI77" s="4"/>
      <c r="AJ77" s="4"/>
      <c r="AK77" s="7"/>
      <c r="AL77" s="25"/>
      <c r="AM77" s="4"/>
      <c r="AN77" s="8"/>
      <c r="AO77" s="8"/>
      <c r="AP77" s="9"/>
    </row>
    <row r="78" spans="1:42" x14ac:dyDescent="0.25">
      <c r="A78" s="1"/>
      <c r="B78" s="2"/>
      <c r="C78" s="3"/>
      <c r="D78" s="4"/>
      <c r="E78" s="25"/>
      <c r="F78" s="4"/>
      <c r="G78" s="4"/>
      <c r="H78" s="4"/>
      <c r="I78" s="4"/>
      <c r="J78" s="4"/>
      <c r="K78" s="4"/>
      <c r="L78" s="4" t="str">
        <f>IF(I78=1,1,IF(J78=1,2,IF(K78=1,3,"")))</f>
        <v/>
      </c>
      <c r="M78" s="4" t="str" cm="1">
        <f t="array" ref="M78">IFERROR(INDEX(Tabelle1[Spalte104],MATCH(1,(Tabelle1[Spalte1]=Tabelle1[[#This Row],[Spalte1]])*(Tabelle1[Spalte16]=Tabelle1[[#This Row],[Spalte15]]-1),0)),"")</f>
        <v/>
      </c>
      <c r="N78" s="4" t="str">
        <f>IF(M78&lt;&gt;"",L78-M78,"")</f>
        <v/>
      </c>
      <c r="O78" s="25"/>
      <c r="P78" s="4"/>
      <c r="Q78" s="4"/>
      <c r="R78" s="4"/>
      <c r="S78" s="4"/>
      <c r="T78" s="4"/>
      <c r="U78" s="4"/>
      <c r="V78" s="4"/>
      <c r="W78" s="5"/>
      <c r="X78" s="5"/>
      <c r="Y78" s="146">
        <f>DAYS360(Tabelle1[[#This Row],[Spalte15]],Tabelle1[[#This Row],[Spalte16]])/30</f>
        <v>0</v>
      </c>
      <c r="Z78" s="25"/>
      <c r="AA78" s="4"/>
      <c r="AB78" s="4"/>
      <c r="AC78" s="6"/>
      <c r="AD78" s="25"/>
      <c r="AE78" s="4"/>
      <c r="AF78" s="4"/>
      <c r="AG78" s="4"/>
      <c r="AH78" s="4"/>
      <c r="AI78" s="4"/>
      <c r="AJ78" s="4"/>
      <c r="AK78" s="7"/>
      <c r="AL78" s="25"/>
      <c r="AM78" s="4"/>
      <c r="AN78" s="8"/>
      <c r="AO78" s="8"/>
      <c r="AP78" s="9"/>
    </row>
    <row r="79" spans="1:42" x14ac:dyDescent="0.25">
      <c r="A79" s="1"/>
      <c r="B79" s="2"/>
      <c r="C79" s="3"/>
      <c r="D79" s="4"/>
      <c r="E79" s="25"/>
      <c r="F79" s="4"/>
      <c r="G79" s="4"/>
      <c r="H79" s="4"/>
      <c r="I79" s="4"/>
      <c r="J79" s="4"/>
      <c r="K79" s="4"/>
      <c r="L79" s="4" t="str">
        <f>IF(I79=1,1,IF(J79=1,2,IF(K79=1,3,"")))</f>
        <v/>
      </c>
      <c r="M79" s="4" t="str" cm="1">
        <f t="array" ref="M79">IFERROR(INDEX(Tabelle1[Spalte104],MATCH(1,(Tabelle1[Spalte1]=Tabelle1[[#This Row],[Spalte1]])*(Tabelle1[Spalte16]=Tabelle1[[#This Row],[Spalte15]]-1),0)),"")</f>
        <v/>
      </c>
      <c r="N79" s="4" t="str">
        <f>IF(M79&lt;&gt;"",L79-M79,"")</f>
        <v/>
      </c>
      <c r="O79" s="25"/>
      <c r="P79" s="4"/>
      <c r="Q79" s="4"/>
      <c r="R79" s="4"/>
      <c r="S79" s="4"/>
      <c r="T79" s="4"/>
      <c r="U79" s="4"/>
      <c r="V79" s="4"/>
      <c r="W79" s="5"/>
      <c r="X79" s="5"/>
      <c r="Y79" s="146">
        <f>DAYS360(Tabelle1[[#This Row],[Spalte15]],Tabelle1[[#This Row],[Spalte16]])/30</f>
        <v>0</v>
      </c>
      <c r="Z79" s="25"/>
      <c r="AA79" s="4"/>
      <c r="AB79" s="4"/>
      <c r="AC79" s="6"/>
      <c r="AD79" s="25"/>
      <c r="AE79" s="4"/>
      <c r="AF79" s="4"/>
      <c r="AG79" s="4"/>
      <c r="AH79" s="4"/>
      <c r="AI79" s="4"/>
      <c r="AJ79" s="4"/>
      <c r="AK79" s="7"/>
      <c r="AL79" s="25"/>
      <c r="AM79" s="4"/>
      <c r="AN79" s="8"/>
      <c r="AO79" s="8"/>
      <c r="AP79" s="9"/>
    </row>
    <row r="80" spans="1:42" x14ac:dyDescent="0.25">
      <c r="A80" s="1"/>
      <c r="B80" s="2"/>
      <c r="C80" s="3"/>
      <c r="D80" s="4"/>
      <c r="E80" s="25"/>
      <c r="F80" s="4"/>
      <c r="G80" s="4"/>
      <c r="H80" s="4"/>
      <c r="I80" s="4"/>
      <c r="J80" s="4"/>
      <c r="K80" s="4"/>
      <c r="L80" s="4" t="str">
        <f>IF(I80=1,1,IF(J80=1,2,IF(K80=1,3,"")))</f>
        <v/>
      </c>
      <c r="M80" s="4" t="str" cm="1">
        <f t="array" ref="M80">IFERROR(INDEX(Tabelle1[Spalte104],MATCH(1,(Tabelle1[Spalte1]=Tabelle1[[#This Row],[Spalte1]])*(Tabelle1[Spalte16]=Tabelle1[[#This Row],[Spalte15]]-1),0)),"")</f>
        <v/>
      </c>
      <c r="N80" s="4" t="str">
        <f>IF(M80&lt;&gt;"",L80-M80,"")</f>
        <v/>
      </c>
      <c r="O80" s="25"/>
      <c r="P80" s="4"/>
      <c r="Q80" s="4"/>
      <c r="R80" s="4"/>
      <c r="S80" s="4"/>
      <c r="T80" s="4"/>
      <c r="U80" s="4"/>
      <c r="V80" s="4"/>
      <c r="W80" s="5"/>
      <c r="X80" s="5"/>
      <c r="Y80" s="146">
        <f>DAYS360(Tabelle1[[#This Row],[Spalte15]],Tabelle1[[#This Row],[Spalte16]])/30</f>
        <v>0</v>
      </c>
      <c r="Z80" s="25"/>
      <c r="AA80" s="4"/>
      <c r="AB80" s="4"/>
      <c r="AC80" s="6"/>
      <c r="AD80" s="25"/>
      <c r="AE80" s="4"/>
      <c r="AF80" s="4"/>
      <c r="AG80" s="4"/>
      <c r="AH80" s="4"/>
      <c r="AI80" s="4"/>
      <c r="AJ80" s="4"/>
      <c r="AK80" s="7"/>
      <c r="AL80" s="25"/>
      <c r="AM80" s="4"/>
      <c r="AN80" s="8"/>
      <c r="AO80" s="8"/>
      <c r="AP80" s="9"/>
    </row>
    <row r="81" spans="1:42" x14ac:dyDescent="0.25">
      <c r="A81" s="1"/>
      <c r="B81" s="2"/>
      <c r="C81" s="3"/>
      <c r="D81" s="4"/>
      <c r="E81" s="25"/>
      <c r="F81" s="4"/>
      <c r="G81" s="4"/>
      <c r="H81" s="4"/>
      <c r="I81" s="4"/>
      <c r="J81" s="4"/>
      <c r="K81" s="4"/>
      <c r="L81" s="4" t="str">
        <f>IF(I81=1,1,IF(J81=1,2,IF(K81=1,3,"")))</f>
        <v/>
      </c>
      <c r="M81" s="4" t="str" cm="1">
        <f t="array" ref="M81">IFERROR(INDEX(Tabelle1[Spalte104],MATCH(1,(Tabelle1[Spalte1]=Tabelle1[[#This Row],[Spalte1]])*(Tabelle1[Spalte16]=Tabelle1[[#This Row],[Spalte15]]-1),0)),"")</f>
        <v/>
      </c>
      <c r="N81" s="4" t="str">
        <f>IF(M81&lt;&gt;"",L81-M81,"")</f>
        <v/>
      </c>
      <c r="O81" s="25"/>
      <c r="P81" s="4"/>
      <c r="Q81" s="4"/>
      <c r="R81" s="4"/>
      <c r="S81" s="4"/>
      <c r="T81" s="4"/>
      <c r="U81" s="4"/>
      <c r="V81" s="4"/>
      <c r="W81" s="5"/>
      <c r="X81" s="5"/>
      <c r="Y81" s="146">
        <f>DAYS360(Tabelle1[[#This Row],[Spalte15]],Tabelle1[[#This Row],[Spalte16]])/30</f>
        <v>0</v>
      </c>
      <c r="Z81" s="25"/>
      <c r="AA81" s="4"/>
      <c r="AB81" s="4"/>
      <c r="AC81" s="6"/>
      <c r="AD81" s="25"/>
      <c r="AE81" s="4"/>
      <c r="AF81" s="4"/>
      <c r="AG81" s="4"/>
      <c r="AH81" s="4"/>
      <c r="AI81" s="4"/>
      <c r="AJ81" s="4"/>
      <c r="AK81" s="7"/>
      <c r="AL81" s="25"/>
      <c r="AM81" s="4"/>
      <c r="AN81" s="8"/>
      <c r="AO81" s="8"/>
      <c r="AP81" s="9"/>
    </row>
    <row r="82" spans="1:42" x14ac:dyDescent="0.25">
      <c r="A82" s="1"/>
      <c r="B82" s="2"/>
      <c r="C82" s="3"/>
      <c r="D82" s="4"/>
      <c r="E82" s="25"/>
      <c r="F82" s="4"/>
      <c r="G82" s="4"/>
      <c r="H82" s="4"/>
      <c r="I82" s="4"/>
      <c r="J82" s="4"/>
      <c r="K82" s="4"/>
      <c r="L82" s="4" t="str">
        <f>IF(I82=1,1,IF(J82=1,2,IF(K82=1,3,"")))</f>
        <v/>
      </c>
      <c r="M82" s="4" t="str" cm="1">
        <f t="array" ref="M82">IFERROR(INDEX(Tabelle1[Spalte104],MATCH(1,(Tabelle1[Spalte1]=Tabelle1[[#This Row],[Spalte1]])*(Tabelle1[Spalte16]=Tabelle1[[#This Row],[Spalte15]]-1),0)),"")</f>
        <v/>
      </c>
      <c r="N82" s="4" t="str">
        <f>IF(M82&lt;&gt;"",L82-M82,"")</f>
        <v/>
      </c>
      <c r="O82" s="25"/>
      <c r="P82" s="4"/>
      <c r="Q82" s="4"/>
      <c r="R82" s="4"/>
      <c r="S82" s="4"/>
      <c r="T82" s="4"/>
      <c r="U82" s="4"/>
      <c r="V82" s="4"/>
      <c r="W82" s="5"/>
      <c r="X82" s="5"/>
      <c r="Y82" s="146">
        <f>DAYS360(Tabelle1[[#This Row],[Spalte15]],Tabelle1[[#This Row],[Spalte16]])/30</f>
        <v>0</v>
      </c>
      <c r="Z82" s="25"/>
      <c r="AA82" s="4"/>
      <c r="AB82" s="4"/>
      <c r="AC82" s="6"/>
      <c r="AD82" s="25"/>
      <c r="AE82" s="4"/>
      <c r="AF82" s="4"/>
      <c r="AG82" s="4"/>
      <c r="AH82" s="4"/>
      <c r="AI82" s="4"/>
      <c r="AJ82" s="4"/>
      <c r="AK82" s="7"/>
      <c r="AL82" s="25"/>
      <c r="AM82" s="4"/>
      <c r="AN82" s="8"/>
      <c r="AO82" s="8"/>
      <c r="AP82" s="9"/>
    </row>
    <row r="83" spans="1:42" x14ac:dyDescent="0.25">
      <c r="A83" s="1"/>
      <c r="B83" s="2"/>
      <c r="C83" s="3"/>
      <c r="D83" s="4"/>
      <c r="E83" s="25"/>
      <c r="F83" s="4"/>
      <c r="G83" s="4"/>
      <c r="H83" s="4"/>
      <c r="I83" s="4"/>
      <c r="J83" s="4"/>
      <c r="K83" s="4"/>
      <c r="L83" s="4" t="str">
        <f>IF(I83=1,1,IF(J83=1,2,IF(K83=1,3,"")))</f>
        <v/>
      </c>
      <c r="M83" s="4" t="str" cm="1">
        <f t="array" ref="M83">IFERROR(INDEX(Tabelle1[Spalte104],MATCH(1,(Tabelle1[Spalte1]=Tabelle1[[#This Row],[Spalte1]])*(Tabelle1[Spalte16]=Tabelle1[[#This Row],[Spalte15]]-1),0)),"")</f>
        <v/>
      </c>
      <c r="N83" s="4" t="str">
        <f>IF(M83&lt;&gt;"",L83-M83,"")</f>
        <v/>
      </c>
      <c r="O83" s="25"/>
      <c r="P83" s="4"/>
      <c r="Q83" s="4"/>
      <c r="R83" s="4"/>
      <c r="S83" s="4"/>
      <c r="T83" s="4"/>
      <c r="U83" s="4"/>
      <c r="V83" s="4"/>
      <c r="W83" s="5"/>
      <c r="X83" s="5"/>
      <c r="Y83" s="146">
        <f>DAYS360(Tabelle1[[#This Row],[Spalte15]],Tabelle1[[#This Row],[Spalte16]])/30</f>
        <v>0</v>
      </c>
      <c r="Z83" s="25"/>
      <c r="AA83" s="4"/>
      <c r="AB83" s="4"/>
      <c r="AC83" s="6"/>
      <c r="AD83" s="25"/>
      <c r="AE83" s="4"/>
      <c r="AF83" s="4"/>
      <c r="AG83" s="4"/>
      <c r="AH83" s="4"/>
      <c r="AI83" s="4"/>
      <c r="AJ83" s="4"/>
      <c r="AK83" s="7"/>
      <c r="AL83" s="25"/>
      <c r="AM83" s="4"/>
      <c r="AN83" s="8"/>
      <c r="AO83" s="8"/>
      <c r="AP83" s="9"/>
    </row>
    <row r="84" spans="1:42" x14ac:dyDescent="0.25">
      <c r="A84" s="1"/>
      <c r="B84" s="2"/>
      <c r="C84" s="3"/>
      <c r="D84" s="4"/>
      <c r="E84" s="25"/>
      <c r="F84" s="4"/>
      <c r="G84" s="4"/>
      <c r="H84" s="4"/>
      <c r="I84" s="4"/>
      <c r="J84" s="4"/>
      <c r="K84" s="4"/>
      <c r="L84" s="4" t="str">
        <f>IF(I84=1,1,IF(J84=1,2,IF(K84=1,3,"")))</f>
        <v/>
      </c>
      <c r="M84" s="4" t="str" cm="1">
        <f t="array" ref="M84">IFERROR(INDEX(Tabelle1[Spalte104],MATCH(1,(Tabelle1[Spalte1]=Tabelle1[[#This Row],[Spalte1]])*(Tabelle1[Spalte16]=Tabelle1[[#This Row],[Spalte15]]-1),0)),"")</f>
        <v/>
      </c>
      <c r="N84" s="4" t="str">
        <f>IF(M84&lt;&gt;"",L84-M84,"")</f>
        <v/>
      </c>
      <c r="O84" s="25"/>
      <c r="P84" s="4"/>
      <c r="Q84" s="4"/>
      <c r="R84" s="4"/>
      <c r="S84" s="4"/>
      <c r="T84" s="4"/>
      <c r="U84" s="4"/>
      <c r="V84" s="4"/>
      <c r="W84" s="5"/>
      <c r="X84" s="5"/>
      <c r="Y84" s="146">
        <f>DAYS360(Tabelle1[[#This Row],[Spalte15]],Tabelle1[[#This Row],[Spalte16]])/30</f>
        <v>0</v>
      </c>
      <c r="Z84" s="25"/>
      <c r="AA84" s="4"/>
      <c r="AB84" s="4"/>
      <c r="AC84" s="6"/>
      <c r="AD84" s="25"/>
      <c r="AE84" s="4"/>
      <c r="AF84" s="4"/>
      <c r="AG84" s="4"/>
      <c r="AH84" s="4"/>
      <c r="AI84" s="4"/>
      <c r="AJ84" s="4"/>
      <c r="AK84" s="7"/>
      <c r="AL84" s="25"/>
      <c r="AM84" s="4"/>
      <c r="AN84" s="8"/>
      <c r="AO84" s="8"/>
      <c r="AP84" s="9"/>
    </row>
    <row r="85" spans="1:42" x14ac:dyDescent="0.25">
      <c r="A85" s="1"/>
      <c r="B85" s="2"/>
      <c r="C85" s="3"/>
      <c r="D85" s="4"/>
      <c r="E85" s="25"/>
      <c r="F85" s="4"/>
      <c r="G85" s="4"/>
      <c r="H85" s="4"/>
      <c r="I85" s="4"/>
      <c r="J85" s="4"/>
      <c r="K85" s="4"/>
      <c r="L85" s="4" t="str">
        <f>IF(I85=1,1,IF(J85=1,2,IF(K85=1,3,"")))</f>
        <v/>
      </c>
      <c r="M85" s="4" t="str" cm="1">
        <f t="array" ref="M85">IFERROR(INDEX(Tabelle1[Spalte104],MATCH(1,(Tabelle1[Spalte1]=Tabelle1[[#This Row],[Spalte1]])*(Tabelle1[Spalte16]=Tabelle1[[#This Row],[Spalte15]]-1),0)),"")</f>
        <v/>
      </c>
      <c r="N85" s="4" t="str">
        <f>IF(M85&lt;&gt;"",L85-M85,"")</f>
        <v/>
      </c>
      <c r="O85" s="25"/>
      <c r="P85" s="4"/>
      <c r="Q85" s="4"/>
      <c r="R85" s="4"/>
      <c r="S85" s="4"/>
      <c r="T85" s="4"/>
      <c r="U85" s="4"/>
      <c r="V85" s="4"/>
      <c r="W85" s="5"/>
      <c r="X85" s="5"/>
      <c r="Y85" s="146">
        <f>DAYS360(Tabelle1[[#This Row],[Spalte15]],Tabelle1[[#This Row],[Spalte16]])/30</f>
        <v>0</v>
      </c>
      <c r="Z85" s="25"/>
      <c r="AA85" s="4"/>
      <c r="AB85" s="4"/>
      <c r="AC85" s="6"/>
      <c r="AD85" s="25"/>
      <c r="AE85" s="4"/>
      <c r="AF85" s="4"/>
      <c r="AG85" s="4"/>
      <c r="AH85" s="4"/>
      <c r="AI85" s="4"/>
      <c r="AJ85" s="4"/>
      <c r="AK85" s="7"/>
      <c r="AL85" s="25"/>
      <c r="AM85" s="4"/>
      <c r="AN85" s="8"/>
      <c r="AO85" s="8"/>
      <c r="AP85" s="9"/>
    </row>
    <row r="86" spans="1:42" x14ac:dyDescent="0.25">
      <c r="A86" s="1"/>
      <c r="B86" s="2"/>
      <c r="C86" s="3"/>
      <c r="D86" s="4"/>
      <c r="E86" s="25"/>
      <c r="F86" s="4"/>
      <c r="G86" s="4"/>
      <c r="H86" s="4"/>
      <c r="I86" s="4"/>
      <c r="J86" s="4"/>
      <c r="K86" s="4"/>
      <c r="L86" s="4" t="str">
        <f>IF(I86=1,1,IF(J86=1,2,IF(K86=1,3,"")))</f>
        <v/>
      </c>
      <c r="M86" s="4" t="str" cm="1">
        <f t="array" ref="M86">IFERROR(INDEX(Tabelle1[Spalte104],MATCH(1,(Tabelle1[Spalte1]=Tabelle1[[#This Row],[Spalte1]])*(Tabelle1[Spalte16]=Tabelle1[[#This Row],[Spalte15]]-1),0)),"")</f>
        <v/>
      </c>
      <c r="N86" s="4" t="str">
        <f>IF(M86&lt;&gt;"",L86-M86,"")</f>
        <v/>
      </c>
      <c r="O86" s="25"/>
      <c r="P86" s="4"/>
      <c r="Q86" s="4"/>
      <c r="R86" s="4"/>
      <c r="S86" s="4"/>
      <c r="T86" s="4"/>
      <c r="U86" s="4"/>
      <c r="V86" s="4"/>
      <c r="W86" s="5"/>
      <c r="X86" s="5"/>
      <c r="Y86" s="146">
        <f>DAYS360(Tabelle1[[#This Row],[Spalte15]],Tabelle1[[#This Row],[Spalte16]])/30</f>
        <v>0</v>
      </c>
      <c r="Z86" s="25"/>
      <c r="AA86" s="4"/>
      <c r="AB86" s="4"/>
      <c r="AC86" s="6"/>
      <c r="AD86" s="25"/>
      <c r="AE86" s="4"/>
      <c r="AF86" s="4"/>
      <c r="AG86" s="4"/>
      <c r="AH86" s="4"/>
      <c r="AI86" s="4"/>
      <c r="AJ86" s="4"/>
      <c r="AK86" s="7"/>
      <c r="AL86" s="25"/>
      <c r="AM86" s="4"/>
      <c r="AN86" s="8"/>
      <c r="AO86" s="8"/>
      <c r="AP86" s="9"/>
    </row>
    <row r="87" spans="1:42" x14ac:dyDescent="0.25">
      <c r="A87" s="1"/>
      <c r="B87" s="2"/>
      <c r="C87" s="3"/>
      <c r="D87" s="4"/>
      <c r="E87" s="25"/>
      <c r="F87" s="4"/>
      <c r="G87" s="4"/>
      <c r="H87" s="4"/>
      <c r="I87" s="4"/>
      <c r="J87" s="4"/>
      <c r="K87" s="4"/>
      <c r="L87" s="4" t="str">
        <f>IF(I87=1,1,IF(J87=1,2,IF(K87=1,3,"")))</f>
        <v/>
      </c>
      <c r="M87" s="4" t="str" cm="1">
        <f t="array" ref="M87">IFERROR(INDEX(Tabelle1[Spalte104],MATCH(1,(Tabelle1[Spalte1]=Tabelle1[[#This Row],[Spalte1]])*(Tabelle1[Spalte16]=Tabelle1[[#This Row],[Spalte15]]-1),0)),"")</f>
        <v/>
      </c>
      <c r="N87" s="4" t="str">
        <f>IF(M87&lt;&gt;"",L87-M87,"")</f>
        <v/>
      </c>
      <c r="O87" s="25"/>
      <c r="P87" s="4"/>
      <c r="Q87" s="4"/>
      <c r="R87" s="4"/>
      <c r="S87" s="4"/>
      <c r="T87" s="4"/>
      <c r="U87" s="4"/>
      <c r="V87" s="4"/>
      <c r="W87" s="5"/>
      <c r="X87" s="5"/>
      <c r="Y87" s="146">
        <f>DAYS360(Tabelle1[[#This Row],[Spalte15]],Tabelle1[[#This Row],[Spalte16]])/30</f>
        <v>0</v>
      </c>
      <c r="Z87" s="25"/>
      <c r="AA87" s="4"/>
      <c r="AB87" s="4"/>
      <c r="AC87" s="6"/>
      <c r="AD87" s="25"/>
      <c r="AE87" s="4"/>
      <c r="AF87" s="4"/>
      <c r="AG87" s="4"/>
      <c r="AH87" s="4"/>
      <c r="AI87" s="4"/>
      <c r="AJ87" s="4"/>
      <c r="AK87" s="7"/>
      <c r="AL87" s="25"/>
      <c r="AM87" s="4"/>
      <c r="AN87" s="8"/>
      <c r="AO87" s="8"/>
      <c r="AP87" s="9"/>
    </row>
    <row r="88" spans="1:42" x14ac:dyDescent="0.25">
      <c r="A88" s="1"/>
      <c r="B88" s="2"/>
      <c r="C88" s="3"/>
      <c r="D88" s="4"/>
      <c r="E88" s="25"/>
      <c r="F88" s="4"/>
      <c r="G88" s="4"/>
      <c r="H88" s="4"/>
      <c r="I88" s="4"/>
      <c r="J88" s="4"/>
      <c r="K88" s="4"/>
      <c r="L88" s="4" t="str">
        <f>IF(I88=1,1,IF(J88=1,2,IF(K88=1,3,"")))</f>
        <v/>
      </c>
      <c r="M88" s="4" t="str" cm="1">
        <f t="array" ref="M88">IFERROR(INDEX(Tabelle1[Spalte104],MATCH(1,(Tabelle1[Spalte1]=Tabelle1[[#This Row],[Spalte1]])*(Tabelle1[Spalte16]=Tabelle1[[#This Row],[Spalte15]]-1),0)),"")</f>
        <v/>
      </c>
      <c r="N88" s="4" t="str">
        <f>IF(M88&lt;&gt;"",L88-M88,"")</f>
        <v/>
      </c>
      <c r="O88" s="25"/>
      <c r="P88" s="4"/>
      <c r="Q88" s="4"/>
      <c r="R88" s="4"/>
      <c r="S88" s="4"/>
      <c r="T88" s="4"/>
      <c r="U88" s="4"/>
      <c r="V88" s="4"/>
      <c r="W88" s="5"/>
      <c r="X88" s="5"/>
      <c r="Y88" s="146">
        <f>DAYS360(Tabelle1[[#This Row],[Spalte15]],Tabelle1[[#This Row],[Spalte16]])/30</f>
        <v>0</v>
      </c>
      <c r="Z88" s="25"/>
      <c r="AA88" s="4"/>
      <c r="AB88" s="4"/>
      <c r="AC88" s="6"/>
      <c r="AD88" s="25"/>
      <c r="AE88" s="4"/>
      <c r="AF88" s="4"/>
      <c r="AG88" s="4"/>
      <c r="AH88" s="4"/>
      <c r="AI88" s="4"/>
      <c r="AJ88" s="4"/>
      <c r="AK88" s="7"/>
      <c r="AL88" s="25"/>
      <c r="AM88" s="4"/>
      <c r="AN88" s="8"/>
      <c r="AO88" s="8"/>
      <c r="AP88" s="9"/>
    </row>
    <row r="89" spans="1:42" x14ac:dyDescent="0.25">
      <c r="A89" s="1"/>
      <c r="B89" s="2"/>
      <c r="C89" s="3"/>
      <c r="D89" s="4"/>
      <c r="E89" s="25"/>
      <c r="F89" s="4"/>
      <c r="G89" s="4"/>
      <c r="H89" s="4"/>
      <c r="I89" s="4"/>
      <c r="J89" s="4"/>
      <c r="K89" s="4"/>
      <c r="L89" s="4" t="str">
        <f>IF(I89=1,1,IF(J89=1,2,IF(K89=1,3,"")))</f>
        <v/>
      </c>
      <c r="M89" s="4" t="str" cm="1">
        <f t="array" ref="M89">IFERROR(INDEX(Tabelle1[Spalte104],MATCH(1,(Tabelle1[Spalte1]=Tabelle1[[#This Row],[Spalte1]])*(Tabelle1[Spalte16]=Tabelle1[[#This Row],[Spalte15]]-1),0)),"")</f>
        <v/>
      </c>
      <c r="N89" s="4" t="str">
        <f>IF(M89&lt;&gt;"",L89-M89,"")</f>
        <v/>
      </c>
      <c r="O89" s="25"/>
      <c r="P89" s="4"/>
      <c r="Q89" s="4"/>
      <c r="R89" s="4"/>
      <c r="S89" s="4"/>
      <c r="T89" s="4"/>
      <c r="U89" s="4"/>
      <c r="V89" s="4"/>
      <c r="W89" s="5"/>
      <c r="X89" s="5"/>
      <c r="Y89" s="146">
        <f>DAYS360(Tabelle1[[#This Row],[Spalte15]],Tabelle1[[#This Row],[Spalte16]])/30</f>
        <v>0</v>
      </c>
      <c r="Z89" s="25"/>
      <c r="AA89" s="4"/>
      <c r="AB89" s="4"/>
      <c r="AC89" s="6"/>
      <c r="AD89" s="25"/>
      <c r="AE89" s="4"/>
      <c r="AF89" s="4"/>
      <c r="AG89" s="4"/>
      <c r="AH89" s="4"/>
      <c r="AI89" s="4"/>
      <c r="AJ89" s="4"/>
      <c r="AK89" s="7"/>
      <c r="AL89" s="25"/>
      <c r="AM89" s="4"/>
      <c r="AN89" s="8"/>
      <c r="AO89" s="8"/>
      <c r="AP89" s="9"/>
    </row>
    <row r="90" spans="1:42" x14ac:dyDescent="0.25">
      <c r="A90" s="1"/>
      <c r="B90" s="2"/>
      <c r="C90" s="3"/>
      <c r="D90" s="4"/>
      <c r="E90" s="25"/>
      <c r="F90" s="4"/>
      <c r="G90" s="4"/>
      <c r="H90" s="4"/>
      <c r="I90" s="4"/>
      <c r="J90" s="4"/>
      <c r="K90" s="4"/>
      <c r="L90" s="4" t="str">
        <f>IF(I90=1,1,IF(J90=1,2,IF(K90=1,3,"")))</f>
        <v/>
      </c>
      <c r="M90" s="4" t="str" cm="1">
        <f t="array" ref="M90">IFERROR(INDEX(Tabelle1[Spalte104],MATCH(1,(Tabelle1[Spalte1]=Tabelle1[[#This Row],[Spalte1]])*(Tabelle1[Spalte16]=Tabelle1[[#This Row],[Spalte15]]-1),0)),"")</f>
        <v/>
      </c>
      <c r="N90" s="4" t="str">
        <f>IF(M90&lt;&gt;"",L90-M90,"")</f>
        <v/>
      </c>
      <c r="O90" s="25"/>
      <c r="P90" s="4"/>
      <c r="Q90" s="4"/>
      <c r="R90" s="4"/>
      <c r="S90" s="4"/>
      <c r="T90" s="4"/>
      <c r="U90" s="4"/>
      <c r="V90" s="4"/>
      <c r="W90" s="5"/>
      <c r="X90" s="5"/>
      <c r="Y90" s="146">
        <f>DAYS360(Tabelle1[[#This Row],[Spalte15]],Tabelle1[[#This Row],[Spalte16]])/30</f>
        <v>0</v>
      </c>
      <c r="Z90" s="25"/>
      <c r="AA90" s="4"/>
      <c r="AB90" s="4"/>
      <c r="AC90" s="6"/>
      <c r="AD90" s="25"/>
      <c r="AE90" s="4"/>
      <c r="AF90" s="4"/>
      <c r="AG90" s="4"/>
      <c r="AH90" s="4"/>
      <c r="AI90" s="4"/>
      <c r="AJ90" s="4"/>
      <c r="AK90" s="7"/>
      <c r="AL90" s="25"/>
      <c r="AM90" s="4"/>
      <c r="AN90" s="8"/>
      <c r="AO90" s="8"/>
      <c r="AP90" s="9"/>
    </row>
    <row r="91" spans="1:42" x14ac:dyDescent="0.25">
      <c r="A91" s="1"/>
      <c r="B91" s="2"/>
      <c r="C91" s="3"/>
      <c r="D91" s="4"/>
      <c r="E91" s="25"/>
      <c r="F91" s="4"/>
      <c r="G91" s="4"/>
      <c r="H91" s="4"/>
      <c r="I91" s="4"/>
      <c r="J91" s="4"/>
      <c r="K91" s="4"/>
      <c r="L91" s="4" t="str">
        <f>IF(I91=1,1,IF(J91=1,2,IF(K91=1,3,"")))</f>
        <v/>
      </c>
      <c r="M91" s="4" t="str" cm="1">
        <f t="array" ref="M91">IFERROR(INDEX(Tabelle1[Spalte104],MATCH(1,(Tabelle1[Spalte1]=Tabelle1[[#This Row],[Spalte1]])*(Tabelle1[Spalte16]=Tabelle1[[#This Row],[Spalte15]]-1),0)),"")</f>
        <v/>
      </c>
      <c r="N91" s="4" t="str">
        <f>IF(M91&lt;&gt;"",L91-M91,"")</f>
        <v/>
      </c>
      <c r="O91" s="25"/>
      <c r="P91" s="4"/>
      <c r="Q91" s="4"/>
      <c r="R91" s="4"/>
      <c r="S91" s="4"/>
      <c r="T91" s="4"/>
      <c r="U91" s="4"/>
      <c r="V91" s="4"/>
      <c r="W91" s="5"/>
      <c r="X91" s="5"/>
      <c r="Y91" s="146">
        <f>DAYS360(Tabelle1[[#This Row],[Spalte15]],Tabelle1[[#This Row],[Spalte16]])/30</f>
        <v>0</v>
      </c>
      <c r="Z91" s="25"/>
      <c r="AA91" s="4"/>
      <c r="AB91" s="4"/>
      <c r="AC91" s="6"/>
      <c r="AD91" s="25"/>
      <c r="AE91" s="4"/>
      <c r="AF91" s="4"/>
      <c r="AG91" s="4"/>
      <c r="AH91" s="4"/>
      <c r="AI91" s="4"/>
      <c r="AJ91" s="4"/>
      <c r="AK91" s="7"/>
      <c r="AL91" s="25"/>
      <c r="AM91" s="4"/>
      <c r="AN91" s="8"/>
      <c r="AO91" s="8"/>
      <c r="AP91" s="9"/>
    </row>
    <row r="92" spans="1:42" x14ac:dyDescent="0.25">
      <c r="A92" s="1"/>
      <c r="B92" s="2"/>
      <c r="C92" s="3"/>
      <c r="D92" s="4"/>
      <c r="E92" s="25"/>
      <c r="F92" s="4"/>
      <c r="G92" s="4"/>
      <c r="H92" s="4"/>
      <c r="I92" s="4"/>
      <c r="J92" s="4"/>
      <c r="K92" s="4"/>
      <c r="L92" s="4" t="str">
        <f>IF(I92=1,1,IF(J92=1,2,IF(K92=1,3,"")))</f>
        <v/>
      </c>
      <c r="M92" s="4" t="str" cm="1">
        <f t="array" ref="M92">IFERROR(INDEX(Tabelle1[Spalte104],MATCH(1,(Tabelle1[Spalte1]=Tabelle1[[#This Row],[Spalte1]])*(Tabelle1[Spalte16]=Tabelle1[[#This Row],[Spalte15]]-1),0)),"")</f>
        <v/>
      </c>
      <c r="N92" s="4" t="str">
        <f>IF(M92&lt;&gt;"",L92-M92,"")</f>
        <v/>
      </c>
      <c r="O92" s="25"/>
      <c r="P92" s="4"/>
      <c r="Q92" s="4"/>
      <c r="R92" s="4"/>
      <c r="S92" s="4"/>
      <c r="T92" s="4"/>
      <c r="U92" s="4"/>
      <c r="V92" s="4"/>
      <c r="W92" s="5"/>
      <c r="X92" s="5"/>
      <c r="Y92" s="146">
        <f>DAYS360(Tabelle1[[#This Row],[Spalte15]],Tabelle1[[#This Row],[Spalte16]])/30</f>
        <v>0</v>
      </c>
      <c r="Z92" s="25"/>
      <c r="AA92" s="4"/>
      <c r="AB92" s="4"/>
      <c r="AC92" s="6"/>
      <c r="AD92" s="25"/>
      <c r="AE92" s="4"/>
      <c r="AF92" s="4"/>
      <c r="AG92" s="4"/>
      <c r="AH92" s="4"/>
      <c r="AI92" s="4"/>
      <c r="AJ92" s="4"/>
      <c r="AK92" s="7"/>
      <c r="AL92" s="25"/>
      <c r="AM92" s="4"/>
      <c r="AN92" s="8"/>
      <c r="AO92" s="8"/>
      <c r="AP92" s="9"/>
    </row>
    <row r="93" spans="1:42" x14ac:dyDescent="0.25">
      <c r="A93" s="1"/>
      <c r="B93" s="2"/>
      <c r="C93" s="3"/>
      <c r="D93" s="4"/>
      <c r="E93" s="25"/>
      <c r="F93" s="4"/>
      <c r="G93" s="4"/>
      <c r="H93" s="4"/>
      <c r="I93" s="4"/>
      <c r="J93" s="4"/>
      <c r="K93" s="4"/>
      <c r="L93" s="4" t="str">
        <f>IF(I93=1,1,IF(J93=1,2,IF(K93=1,3,"")))</f>
        <v/>
      </c>
      <c r="M93" s="4" t="str" cm="1">
        <f t="array" ref="M93">IFERROR(INDEX(Tabelle1[Spalte104],MATCH(1,(Tabelle1[Spalte1]=Tabelle1[[#This Row],[Spalte1]])*(Tabelle1[Spalte16]=Tabelle1[[#This Row],[Spalte15]]-1),0)),"")</f>
        <v/>
      </c>
      <c r="N93" s="4" t="str">
        <f>IF(M93&lt;&gt;"",L93-M93,"")</f>
        <v/>
      </c>
      <c r="O93" s="25"/>
      <c r="P93" s="4"/>
      <c r="Q93" s="4"/>
      <c r="R93" s="4"/>
      <c r="S93" s="4"/>
      <c r="T93" s="4"/>
      <c r="U93" s="4"/>
      <c r="V93" s="4"/>
      <c r="W93" s="5"/>
      <c r="X93" s="5"/>
      <c r="Y93" s="146">
        <f>DAYS360(Tabelle1[[#This Row],[Spalte15]],Tabelle1[[#This Row],[Spalte16]])/30</f>
        <v>0</v>
      </c>
      <c r="Z93" s="25"/>
      <c r="AA93" s="4"/>
      <c r="AB93" s="4"/>
      <c r="AC93" s="6"/>
      <c r="AD93" s="25"/>
      <c r="AE93" s="4"/>
      <c r="AF93" s="4"/>
      <c r="AG93" s="4"/>
      <c r="AH93" s="4"/>
      <c r="AI93" s="4"/>
      <c r="AJ93" s="4"/>
      <c r="AK93" s="7"/>
      <c r="AL93" s="25"/>
      <c r="AM93" s="4"/>
      <c r="AN93" s="8"/>
      <c r="AO93" s="8"/>
      <c r="AP93" s="9"/>
    </row>
    <row r="94" spans="1:42" x14ac:dyDescent="0.25">
      <c r="A94" s="1"/>
      <c r="B94" s="2"/>
      <c r="C94" s="3"/>
      <c r="D94" s="4"/>
      <c r="E94" s="25"/>
      <c r="F94" s="4"/>
      <c r="G94" s="4"/>
      <c r="H94" s="4"/>
      <c r="I94" s="4"/>
      <c r="J94" s="4"/>
      <c r="K94" s="4"/>
      <c r="L94" s="4" t="str">
        <f>IF(I94=1,1,IF(J94=1,2,IF(K94=1,3,"")))</f>
        <v/>
      </c>
      <c r="M94" s="4" t="str" cm="1">
        <f t="array" ref="M94">IFERROR(INDEX(Tabelle1[Spalte104],MATCH(1,(Tabelle1[Spalte1]=Tabelle1[[#This Row],[Spalte1]])*(Tabelle1[Spalte16]=Tabelle1[[#This Row],[Spalte15]]-1),0)),"")</f>
        <v/>
      </c>
      <c r="N94" s="4" t="str">
        <f>IF(M94&lt;&gt;"",L94-M94,"")</f>
        <v/>
      </c>
      <c r="O94" s="25"/>
      <c r="P94" s="4"/>
      <c r="Q94" s="4"/>
      <c r="R94" s="4"/>
      <c r="S94" s="4"/>
      <c r="T94" s="4"/>
      <c r="U94" s="4"/>
      <c r="V94" s="4"/>
      <c r="W94" s="5"/>
      <c r="X94" s="5"/>
      <c r="Y94" s="146">
        <f>DAYS360(Tabelle1[[#This Row],[Spalte15]],Tabelle1[[#This Row],[Spalte16]])/30</f>
        <v>0</v>
      </c>
      <c r="Z94" s="25"/>
      <c r="AA94" s="4"/>
      <c r="AB94" s="4"/>
      <c r="AC94" s="6"/>
      <c r="AD94" s="25"/>
      <c r="AE94" s="4"/>
      <c r="AF94" s="4"/>
      <c r="AG94" s="4"/>
      <c r="AH94" s="4"/>
      <c r="AI94" s="4"/>
      <c r="AJ94" s="4"/>
      <c r="AK94" s="7"/>
      <c r="AL94" s="25"/>
      <c r="AM94" s="4"/>
      <c r="AN94" s="8"/>
      <c r="AO94" s="8"/>
      <c r="AP94" s="9"/>
    </row>
    <row r="95" spans="1:42" x14ac:dyDescent="0.25">
      <c r="A95" s="1"/>
      <c r="B95" s="2"/>
      <c r="C95" s="3"/>
      <c r="D95" s="4"/>
      <c r="E95" s="25"/>
      <c r="F95" s="4"/>
      <c r="G95" s="4"/>
      <c r="H95" s="4"/>
      <c r="I95" s="4"/>
      <c r="J95" s="4"/>
      <c r="K95" s="4"/>
      <c r="L95" s="4" t="str">
        <f>IF(I95=1,1,IF(J95=1,2,IF(K95=1,3,"")))</f>
        <v/>
      </c>
      <c r="M95" s="4" t="str" cm="1">
        <f t="array" ref="M95">IFERROR(INDEX(Tabelle1[Spalte104],MATCH(1,(Tabelle1[Spalte1]=Tabelle1[[#This Row],[Spalte1]])*(Tabelle1[Spalte16]=Tabelle1[[#This Row],[Spalte15]]-1),0)),"")</f>
        <v/>
      </c>
      <c r="N95" s="4" t="str">
        <f>IF(M95&lt;&gt;"",L95-M95,"")</f>
        <v/>
      </c>
      <c r="O95" s="25"/>
      <c r="P95" s="4"/>
      <c r="Q95" s="4"/>
      <c r="R95" s="4"/>
      <c r="S95" s="4"/>
      <c r="T95" s="4"/>
      <c r="U95" s="4"/>
      <c r="V95" s="4"/>
      <c r="W95" s="5"/>
      <c r="X95" s="5"/>
      <c r="Y95" s="146">
        <f>DAYS360(Tabelle1[[#This Row],[Spalte15]],Tabelle1[[#This Row],[Spalte16]])/30</f>
        <v>0</v>
      </c>
      <c r="Z95" s="25"/>
      <c r="AA95" s="4"/>
      <c r="AB95" s="4"/>
      <c r="AC95" s="6"/>
      <c r="AD95" s="25"/>
      <c r="AE95" s="4"/>
      <c r="AF95" s="4"/>
      <c r="AG95" s="4"/>
      <c r="AH95" s="4"/>
      <c r="AI95" s="4"/>
      <c r="AJ95" s="4"/>
      <c r="AK95" s="7"/>
      <c r="AL95" s="25"/>
      <c r="AM95" s="4"/>
      <c r="AN95" s="8"/>
      <c r="AO95" s="8"/>
      <c r="AP95" s="9"/>
    </row>
    <row r="96" spans="1:42" x14ac:dyDescent="0.25">
      <c r="A96" s="1"/>
      <c r="B96" s="2"/>
      <c r="C96" s="3"/>
      <c r="D96" s="4"/>
      <c r="E96" s="25"/>
      <c r="F96" s="4"/>
      <c r="G96" s="4"/>
      <c r="H96" s="4"/>
      <c r="I96" s="4"/>
      <c r="J96" s="4"/>
      <c r="K96" s="4"/>
      <c r="L96" s="4" t="str">
        <f>IF(I96=1,1,IF(J96=1,2,IF(K96=1,3,"")))</f>
        <v/>
      </c>
      <c r="M96" s="4" t="str" cm="1">
        <f t="array" ref="M96">IFERROR(INDEX(Tabelle1[Spalte104],MATCH(1,(Tabelle1[Spalte1]=Tabelle1[[#This Row],[Spalte1]])*(Tabelle1[Spalte16]=Tabelle1[[#This Row],[Spalte15]]-1),0)),"")</f>
        <v/>
      </c>
      <c r="N96" s="4" t="str">
        <f>IF(M96&lt;&gt;"",L96-M96,"")</f>
        <v/>
      </c>
      <c r="O96" s="25"/>
      <c r="P96" s="4"/>
      <c r="Q96" s="4"/>
      <c r="R96" s="4"/>
      <c r="S96" s="4"/>
      <c r="T96" s="4"/>
      <c r="U96" s="4"/>
      <c r="V96" s="4"/>
      <c r="W96" s="5"/>
      <c r="X96" s="5"/>
      <c r="Y96" s="146">
        <f>DAYS360(Tabelle1[[#This Row],[Spalte15]],Tabelle1[[#This Row],[Spalte16]])/30</f>
        <v>0</v>
      </c>
      <c r="Z96" s="25"/>
      <c r="AA96" s="4"/>
      <c r="AB96" s="4"/>
      <c r="AC96" s="6"/>
      <c r="AD96" s="25"/>
      <c r="AE96" s="4"/>
      <c r="AF96" s="4"/>
      <c r="AG96" s="4"/>
      <c r="AH96" s="4"/>
      <c r="AI96" s="4"/>
      <c r="AJ96" s="4"/>
      <c r="AK96" s="7"/>
      <c r="AL96" s="25"/>
      <c r="AM96" s="4"/>
      <c r="AN96" s="8"/>
      <c r="AO96" s="8"/>
      <c r="AP96" s="9"/>
    </row>
    <row r="97" spans="1:42" x14ac:dyDescent="0.25">
      <c r="A97" s="1"/>
      <c r="B97" s="2"/>
      <c r="C97" s="3"/>
      <c r="D97" s="4"/>
      <c r="E97" s="25"/>
      <c r="F97" s="4"/>
      <c r="G97" s="4"/>
      <c r="H97" s="4"/>
      <c r="I97" s="4"/>
      <c r="J97" s="4"/>
      <c r="K97" s="4"/>
      <c r="L97" s="4" t="str">
        <f>IF(I97=1,1,IF(J97=1,2,IF(K97=1,3,"")))</f>
        <v/>
      </c>
      <c r="M97" s="4" t="str" cm="1">
        <f t="array" ref="M97">IFERROR(INDEX(Tabelle1[Spalte104],MATCH(1,(Tabelle1[Spalte1]=Tabelle1[[#This Row],[Spalte1]])*(Tabelle1[Spalte16]=Tabelle1[[#This Row],[Spalte15]]-1),0)),"")</f>
        <v/>
      </c>
      <c r="N97" s="4" t="str">
        <f>IF(M97&lt;&gt;"",L97-M97,"")</f>
        <v/>
      </c>
      <c r="O97" s="25"/>
      <c r="P97" s="4"/>
      <c r="Q97" s="4"/>
      <c r="R97" s="4"/>
      <c r="S97" s="4"/>
      <c r="T97" s="4"/>
      <c r="U97" s="4"/>
      <c r="V97" s="4"/>
      <c r="W97" s="5"/>
      <c r="X97" s="5"/>
      <c r="Y97" s="146">
        <f>DAYS360(Tabelle1[[#This Row],[Spalte15]],Tabelle1[[#This Row],[Spalte16]])/30</f>
        <v>0</v>
      </c>
      <c r="Z97" s="25"/>
      <c r="AA97" s="4"/>
      <c r="AB97" s="4"/>
      <c r="AC97" s="6"/>
      <c r="AD97" s="25"/>
      <c r="AE97" s="4"/>
      <c r="AF97" s="4"/>
      <c r="AG97" s="4"/>
      <c r="AH97" s="4"/>
      <c r="AI97" s="4"/>
      <c r="AJ97" s="4"/>
      <c r="AK97" s="7"/>
      <c r="AL97" s="25"/>
      <c r="AM97" s="4"/>
      <c r="AN97" s="8"/>
      <c r="AO97" s="8"/>
      <c r="AP97" s="9"/>
    </row>
    <row r="98" spans="1:42" x14ac:dyDescent="0.25">
      <c r="A98" s="1"/>
      <c r="B98" s="2"/>
      <c r="C98" s="3"/>
      <c r="D98" s="4"/>
      <c r="E98" s="25"/>
      <c r="F98" s="4"/>
      <c r="G98" s="4"/>
      <c r="H98" s="4"/>
      <c r="I98" s="4"/>
      <c r="J98" s="4"/>
      <c r="K98" s="4"/>
      <c r="L98" s="4" t="str">
        <f>IF(I98=1,1,IF(J98=1,2,IF(K98=1,3,"")))</f>
        <v/>
      </c>
      <c r="M98" s="4" t="str" cm="1">
        <f t="array" ref="M98">IFERROR(INDEX(Tabelle1[Spalte104],MATCH(1,(Tabelle1[Spalte1]=Tabelle1[[#This Row],[Spalte1]])*(Tabelle1[Spalte16]=Tabelle1[[#This Row],[Spalte15]]-1),0)),"")</f>
        <v/>
      </c>
      <c r="N98" s="4" t="str">
        <f>IF(M98&lt;&gt;"",L98-M98,"")</f>
        <v/>
      </c>
      <c r="O98" s="25"/>
      <c r="P98" s="4"/>
      <c r="Q98" s="4"/>
      <c r="R98" s="4"/>
      <c r="S98" s="4"/>
      <c r="T98" s="4"/>
      <c r="U98" s="4"/>
      <c r="V98" s="4"/>
      <c r="W98" s="5"/>
      <c r="X98" s="5"/>
      <c r="Y98" s="146">
        <f>DAYS360(Tabelle1[[#This Row],[Spalte15]],Tabelle1[[#This Row],[Spalte16]])/30</f>
        <v>0</v>
      </c>
      <c r="Z98" s="25"/>
      <c r="AA98" s="4"/>
      <c r="AB98" s="4"/>
      <c r="AC98" s="6"/>
      <c r="AD98" s="25"/>
      <c r="AE98" s="4"/>
      <c r="AF98" s="4"/>
      <c r="AG98" s="4"/>
      <c r="AH98" s="4"/>
      <c r="AI98" s="4"/>
      <c r="AJ98" s="4"/>
      <c r="AK98" s="7"/>
      <c r="AL98" s="25"/>
      <c r="AM98" s="4"/>
      <c r="AN98" s="8"/>
      <c r="AO98" s="8"/>
      <c r="AP98" s="9"/>
    </row>
    <row r="99" spans="1:42" x14ac:dyDescent="0.25">
      <c r="A99" s="1"/>
      <c r="B99" s="2"/>
      <c r="C99" s="3"/>
      <c r="D99" s="4"/>
      <c r="E99" s="25"/>
      <c r="F99" s="4"/>
      <c r="G99" s="4"/>
      <c r="H99" s="4"/>
      <c r="I99" s="4"/>
      <c r="J99" s="4"/>
      <c r="K99" s="4"/>
      <c r="L99" s="4" t="str">
        <f>IF(I99=1,1,IF(J99=1,2,IF(K99=1,3,"")))</f>
        <v/>
      </c>
      <c r="M99" s="4" t="str" cm="1">
        <f t="array" ref="M99">IFERROR(INDEX(Tabelle1[Spalte104],MATCH(1,(Tabelle1[Spalte1]=Tabelle1[[#This Row],[Spalte1]])*(Tabelle1[Spalte16]=Tabelle1[[#This Row],[Spalte15]]-1),0)),"")</f>
        <v/>
      </c>
      <c r="N99" s="4" t="str">
        <f>IF(M99&lt;&gt;"",L99-M99,"")</f>
        <v/>
      </c>
      <c r="O99" s="25"/>
      <c r="P99" s="4"/>
      <c r="Q99" s="4"/>
      <c r="R99" s="4"/>
      <c r="S99" s="4"/>
      <c r="T99" s="4"/>
      <c r="U99" s="4"/>
      <c r="V99" s="4"/>
      <c r="W99" s="5"/>
      <c r="X99" s="5"/>
      <c r="Y99" s="146">
        <f>DAYS360(Tabelle1[[#This Row],[Spalte15]],Tabelle1[[#This Row],[Spalte16]])/30</f>
        <v>0</v>
      </c>
      <c r="Z99" s="25"/>
      <c r="AA99" s="4"/>
      <c r="AB99" s="4"/>
      <c r="AC99" s="6"/>
      <c r="AD99" s="25"/>
      <c r="AE99" s="4"/>
      <c r="AF99" s="4"/>
      <c r="AG99" s="4"/>
      <c r="AH99" s="4"/>
      <c r="AI99" s="4"/>
      <c r="AJ99" s="4"/>
      <c r="AK99" s="7"/>
      <c r="AL99" s="25"/>
      <c r="AM99" s="4"/>
      <c r="AN99" s="8"/>
      <c r="AO99" s="8"/>
      <c r="AP99" s="9"/>
    </row>
    <row r="100" spans="1:42" x14ac:dyDescent="0.25">
      <c r="A100" s="1"/>
      <c r="B100" s="2"/>
      <c r="C100" s="3"/>
      <c r="D100" s="4"/>
      <c r="E100" s="25"/>
      <c r="F100" s="4"/>
      <c r="G100" s="4"/>
      <c r="H100" s="4"/>
      <c r="I100" s="4"/>
      <c r="J100" s="4"/>
      <c r="K100" s="4"/>
      <c r="L100" s="4" t="str">
        <f>IF(I100=1,1,IF(J100=1,2,IF(K100=1,3,"")))</f>
        <v/>
      </c>
      <c r="M100" s="4" t="str" cm="1">
        <f t="array" ref="M100">IFERROR(INDEX(Tabelle1[Spalte104],MATCH(1,(Tabelle1[Spalte1]=Tabelle1[[#This Row],[Spalte1]])*(Tabelle1[Spalte16]=Tabelle1[[#This Row],[Spalte15]]-1),0)),"")</f>
        <v/>
      </c>
      <c r="N100" s="4" t="str">
        <f>IF(M100&lt;&gt;"",L100-M100,"")</f>
        <v/>
      </c>
      <c r="O100" s="25"/>
      <c r="P100" s="4"/>
      <c r="Q100" s="4"/>
      <c r="R100" s="4"/>
      <c r="S100" s="4"/>
      <c r="T100" s="4"/>
      <c r="U100" s="4"/>
      <c r="V100" s="4"/>
      <c r="W100" s="5"/>
      <c r="X100" s="5"/>
      <c r="Y100" s="146">
        <f>DAYS360(Tabelle1[[#This Row],[Spalte15]],Tabelle1[[#This Row],[Spalte16]])/30</f>
        <v>0</v>
      </c>
      <c r="Z100" s="25"/>
      <c r="AA100" s="4"/>
      <c r="AB100" s="4"/>
      <c r="AC100" s="6"/>
      <c r="AD100" s="25"/>
      <c r="AE100" s="4"/>
      <c r="AF100" s="4"/>
      <c r="AG100" s="4"/>
      <c r="AH100" s="4"/>
      <c r="AI100" s="4"/>
      <c r="AJ100" s="4"/>
      <c r="AK100" s="7"/>
      <c r="AL100" s="25"/>
      <c r="AM100" s="4"/>
      <c r="AN100" s="8"/>
      <c r="AO100" s="8"/>
      <c r="AP100" s="9"/>
    </row>
    <row r="101" spans="1:42" x14ac:dyDescent="0.25">
      <c r="A101" s="1"/>
      <c r="B101" s="2"/>
      <c r="C101" s="3"/>
      <c r="D101" s="4"/>
      <c r="E101" s="25"/>
      <c r="F101" s="4"/>
      <c r="G101" s="4"/>
      <c r="H101" s="4"/>
      <c r="I101" s="4"/>
      <c r="J101" s="4"/>
      <c r="K101" s="4"/>
      <c r="L101" s="4" t="str">
        <f>IF(I101=1,1,IF(J101=1,2,IF(K101=1,3,"")))</f>
        <v/>
      </c>
      <c r="M101" s="4" t="str" cm="1">
        <f t="array" ref="M101">IFERROR(INDEX(Tabelle1[Spalte104],MATCH(1,(Tabelle1[Spalte1]=Tabelle1[[#This Row],[Spalte1]])*(Tabelle1[Spalte16]=Tabelle1[[#This Row],[Spalte15]]-1),0)),"")</f>
        <v/>
      </c>
      <c r="N101" s="4" t="str">
        <f>IF(M101&lt;&gt;"",L101-M101,"")</f>
        <v/>
      </c>
      <c r="O101" s="25"/>
      <c r="P101" s="4"/>
      <c r="Q101" s="4"/>
      <c r="R101" s="4"/>
      <c r="S101" s="4"/>
      <c r="T101" s="4"/>
      <c r="U101" s="4"/>
      <c r="V101" s="4"/>
      <c r="W101" s="5"/>
      <c r="X101" s="5"/>
      <c r="Y101" s="146">
        <f>DAYS360(Tabelle1[[#This Row],[Spalte15]],Tabelle1[[#This Row],[Spalte16]])/30</f>
        <v>0</v>
      </c>
      <c r="Z101" s="25"/>
      <c r="AA101" s="4"/>
      <c r="AB101" s="4"/>
      <c r="AC101" s="6"/>
      <c r="AD101" s="25"/>
      <c r="AE101" s="4"/>
      <c r="AF101" s="4"/>
      <c r="AG101" s="4"/>
      <c r="AH101" s="4"/>
      <c r="AI101" s="4"/>
      <c r="AJ101" s="4"/>
      <c r="AK101" s="7"/>
      <c r="AL101" s="25"/>
      <c r="AM101" s="4"/>
      <c r="AN101" s="8"/>
      <c r="AO101" s="8"/>
      <c r="AP101" s="9"/>
    </row>
    <row r="102" spans="1:42" x14ac:dyDescent="0.25">
      <c r="A102" s="1"/>
      <c r="B102" s="2"/>
      <c r="C102" s="3"/>
      <c r="D102" s="4"/>
      <c r="E102" s="25"/>
      <c r="F102" s="4"/>
      <c r="G102" s="4"/>
      <c r="H102" s="4"/>
      <c r="I102" s="4"/>
      <c r="J102" s="4"/>
      <c r="K102" s="4"/>
      <c r="L102" s="4" t="str">
        <f>IF(I102=1,1,IF(J102=1,2,IF(K102=1,3,"")))</f>
        <v/>
      </c>
      <c r="M102" s="4" t="str" cm="1">
        <f t="array" ref="M102">IFERROR(INDEX(Tabelle1[Spalte104],MATCH(1,(Tabelle1[Spalte1]=Tabelle1[[#This Row],[Spalte1]])*(Tabelle1[Spalte16]=Tabelle1[[#This Row],[Spalte15]]-1),0)),"")</f>
        <v/>
      </c>
      <c r="N102" s="4" t="str">
        <f>IF(M102&lt;&gt;"",L102-M102,"")</f>
        <v/>
      </c>
      <c r="O102" s="25"/>
      <c r="P102" s="4"/>
      <c r="Q102" s="4"/>
      <c r="R102" s="4"/>
      <c r="S102" s="4"/>
      <c r="T102" s="4"/>
      <c r="U102" s="4"/>
      <c r="V102" s="4"/>
      <c r="W102" s="5"/>
      <c r="X102" s="5"/>
      <c r="Y102" s="146">
        <f>DAYS360(Tabelle1[[#This Row],[Spalte15]],Tabelle1[[#This Row],[Spalte16]])/30</f>
        <v>0</v>
      </c>
      <c r="Z102" s="25"/>
      <c r="AA102" s="4"/>
      <c r="AB102" s="4"/>
      <c r="AC102" s="6"/>
      <c r="AD102" s="25"/>
      <c r="AE102" s="4"/>
      <c r="AF102" s="4"/>
      <c r="AG102" s="4"/>
      <c r="AH102" s="4"/>
      <c r="AI102" s="4"/>
      <c r="AJ102" s="4"/>
      <c r="AK102" s="7"/>
      <c r="AL102" s="25"/>
      <c r="AM102" s="4"/>
      <c r="AN102" s="8"/>
      <c r="AO102" s="8"/>
      <c r="AP102" s="9"/>
    </row>
    <row r="103" spans="1:42" x14ac:dyDescent="0.25">
      <c r="A103" s="1"/>
      <c r="B103" s="2"/>
      <c r="C103" s="3"/>
      <c r="D103" s="4"/>
      <c r="E103" s="25"/>
      <c r="F103" s="4"/>
      <c r="G103" s="4"/>
      <c r="H103" s="4"/>
      <c r="I103" s="4"/>
      <c r="J103" s="4"/>
      <c r="K103" s="4"/>
      <c r="L103" s="4" t="str">
        <f>IF(I103=1,1,IF(J103=1,2,IF(K103=1,3,"")))</f>
        <v/>
      </c>
      <c r="M103" s="4" t="str" cm="1">
        <f t="array" ref="M103">IFERROR(INDEX(Tabelle1[Spalte104],MATCH(1,(Tabelle1[Spalte1]=Tabelle1[[#This Row],[Spalte1]])*(Tabelle1[Spalte16]=Tabelle1[[#This Row],[Spalte15]]-1),0)),"")</f>
        <v/>
      </c>
      <c r="N103" s="4" t="str">
        <f>IF(M103&lt;&gt;"",L103-M103,"")</f>
        <v/>
      </c>
      <c r="O103" s="25"/>
      <c r="P103" s="4"/>
      <c r="Q103" s="4"/>
      <c r="R103" s="4"/>
      <c r="S103" s="4"/>
      <c r="T103" s="4"/>
      <c r="U103" s="4"/>
      <c r="V103" s="4"/>
      <c r="W103" s="5"/>
      <c r="X103" s="5"/>
      <c r="Y103" s="146">
        <f>DAYS360(Tabelle1[[#This Row],[Spalte15]],Tabelle1[[#This Row],[Spalte16]])/30</f>
        <v>0</v>
      </c>
      <c r="Z103" s="25"/>
      <c r="AA103" s="4"/>
      <c r="AB103" s="4"/>
      <c r="AC103" s="6"/>
      <c r="AD103" s="25"/>
      <c r="AE103" s="4"/>
      <c r="AF103" s="4"/>
      <c r="AG103" s="4"/>
      <c r="AH103" s="4"/>
      <c r="AI103" s="4"/>
      <c r="AJ103" s="4"/>
      <c r="AK103" s="7"/>
      <c r="AL103" s="25"/>
      <c r="AM103" s="4"/>
      <c r="AN103" s="8"/>
      <c r="AO103" s="8"/>
      <c r="AP103" s="9"/>
    </row>
    <row r="104" spans="1:42" x14ac:dyDescent="0.25">
      <c r="A104" s="1"/>
      <c r="B104" s="2"/>
      <c r="C104" s="3"/>
      <c r="D104" s="4"/>
      <c r="E104" s="25"/>
      <c r="F104" s="4"/>
      <c r="G104" s="4"/>
      <c r="H104" s="4"/>
      <c r="I104" s="4"/>
      <c r="J104" s="4"/>
      <c r="K104" s="4"/>
      <c r="L104" s="4" t="str">
        <f>IF(I104=1,1,IF(J104=1,2,IF(K104=1,3,"")))</f>
        <v/>
      </c>
      <c r="M104" s="4" t="str" cm="1">
        <f t="array" ref="M104">IFERROR(INDEX(Tabelle1[Spalte104],MATCH(1,(Tabelle1[Spalte1]=Tabelle1[[#This Row],[Spalte1]])*(Tabelle1[Spalte16]=Tabelle1[[#This Row],[Spalte15]]-1),0)),"")</f>
        <v/>
      </c>
      <c r="N104" s="4" t="str">
        <f>IF(M104&lt;&gt;"",L104-M104,"")</f>
        <v/>
      </c>
      <c r="O104" s="25"/>
      <c r="P104" s="4"/>
      <c r="Q104" s="4"/>
      <c r="R104" s="4"/>
      <c r="S104" s="4"/>
      <c r="T104" s="4"/>
      <c r="U104" s="4"/>
      <c r="V104" s="4"/>
      <c r="W104" s="5"/>
      <c r="X104" s="5"/>
      <c r="Y104" s="146">
        <f>DAYS360(Tabelle1[[#This Row],[Spalte15]],Tabelle1[[#This Row],[Spalte16]])/30</f>
        <v>0</v>
      </c>
      <c r="Z104" s="25"/>
      <c r="AA104" s="4"/>
      <c r="AB104" s="4"/>
      <c r="AC104" s="6"/>
      <c r="AD104" s="25"/>
      <c r="AE104" s="4"/>
      <c r="AF104" s="4"/>
      <c r="AG104" s="4"/>
      <c r="AH104" s="4"/>
      <c r="AI104" s="4"/>
      <c r="AJ104" s="4"/>
      <c r="AK104" s="7"/>
      <c r="AL104" s="25"/>
      <c r="AM104" s="4"/>
      <c r="AN104" s="8"/>
      <c r="AO104" s="8"/>
      <c r="AP104" s="9"/>
    </row>
    <row r="105" spans="1:42" x14ac:dyDescent="0.25">
      <c r="A105" s="1"/>
      <c r="B105" s="2"/>
      <c r="C105" s="3"/>
      <c r="D105" s="4"/>
      <c r="E105" s="25"/>
      <c r="F105" s="4"/>
      <c r="G105" s="4"/>
      <c r="H105" s="4"/>
      <c r="I105" s="4"/>
      <c r="J105" s="4"/>
      <c r="K105" s="4"/>
      <c r="L105" s="4" t="str">
        <f>IF(I105=1,1,IF(J105=1,2,IF(K105=1,3,"")))</f>
        <v/>
      </c>
      <c r="M105" s="4" t="str" cm="1">
        <f t="array" ref="M105">IFERROR(INDEX(Tabelle1[Spalte104],MATCH(1,(Tabelle1[Spalte1]=Tabelle1[[#This Row],[Spalte1]])*(Tabelle1[Spalte16]=Tabelle1[[#This Row],[Spalte15]]-1),0)),"")</f>
        <v/>
      </c>
      <c r="N105" s="4" t="str">
        <f>IF(M105&lt;&gt;"",L105-M105,"")</f>
        <v/>
      </c>
      <c r="O105" s="25"/>
      <c r="P105" s="4"/>
      <c r="Q105" s="4"/>
      <c r="R105" s="4"/>
      <c r="S105" s="4"/>
      <c r="T105" s="4"/>
      <c r="U105" s="4"/>
      <c r="V105" s="4"/>
      <c r="W105" s="5"/>
      <c r="X105" s="5"/>
      <c r="Y105" s="146">
        <f>DAYS360(Tabelle1[[#This Row],[Spalte15]],Tabelle1[[#This Row],[Spalte16]])/30</f>
        <v>0</v>
      </c>
      <c r="Z105" s="25"/>
      <c r="AA105" s="4"/>
      <c r="AB105" s="4"/>
      <c r="AC105" s="6"/>
      <c r="AD105" s="25"/>
      <c r="AE105" s="4"/>
      <c r="AF105" s="4"/>
      <c r="AG105" s="4"/>
      <c r="AH105" s="4"/>
      <c r="AI105" s="4"/>
      <c r="AJ105" s="4"/>
      <c r="AK105" s="7"/>
      <c r="AL105" s="25"/>
      <c r="AM105" s="4"/>
      <c r="AN105" s="8"/>
      <c r="AO105" s="8"/>
      <c r="AP105" s="9"/>
    </row>
    <row r="106" spans="1:42" x14ac:dyDescent="0.25">
      <c r="A106" s="1"/>
      <c r="B106" s="2"/>
      <c r="C106" s="3"/>
      <c r="D106" s="4"/>
      <c r="E106" s="25"/>
      <c r="F106" s="4"/>
      <c r="G106" s="4"/>
      <c r="H106" s="4"/>
      <c r="I106" s="4"/>
      <c r="J106" s="4"/>
      <c r="K106" s="4"/>
      <c r="L106" s="4" t="str">
        <f>IF(I106=1,1,IF(J106=1,2,IF(K106=1,3,"")))</f>
        <v/>
      </c>
      <c r="M106" s="4" t="str" cm="1">
        <f t="array" ref="M106">IFERROR(INDEX(Tabelle1[Spalte104],MATCH(1,(Tabelle1[Spalte1]=Tabelle1[[#This Row],[Spalte1]])*(Tabelle1[Spalte16]=Tabelle1[[#This Row],[Spalte15]]-1),0)),"")</f>
        <v/>
      </c>
      <c r="N106" s="4" t="str">
        <f>IF(M106&lt;&gt;"",L106-M106,"")</f>
        <v/>
      </c>
      <c r="O106" s="25"/>
      <c r="P106" s="4"/>
      <c r="Q106" s="4"/>
      <c r="R106" s="4"/>
      <c r="S106" s="4"/>
      <c r="T106" s="4"/>
      <c r="U106" s="4"/>
      <c r="V106" s="4"/>
      <c r="W106" s="5"/>
      <c r="X106" s="5"/>
      <c r="Y106" s="146">
        <f>DAYS360(Tabelle1[[#This Row],[Spalte15]],Tabelle1[[#This Row],[Spalte16]])/30</f>
        <v>0</v>
      </c>
      <c r="Z106" s="25"/>
      <c r="AA106" s="4"/>
      <c r="AB106" s="4"/>
      <c r="AC106" s="6"/>
      <c r="AD106" s="25"/>
      <c r="AE106" s="4"/>
      <c r="AF106" s="4"/>
      <c r="AG106" s="4"/>
      <c r="AH106" s="4"/>
      <c r="AI106" s="4"/>
      <c r="AJ106" s="4"/>
      <c r="AK106" s="7"/>
      <c r="AL106" s="25"/>
      <c r="AM106" s="4"/>
      <c r="AN106" s="8"/>
      <c r="AO106" s="8"/>
      <c r="AP106" s="9"/>
    </row>
    <row r="107" spans="1:42" x14ac:dyDescent="0.25">
      <c r="A107" s="1"/>
      <c r="B107" s="2"/>
      <c r="C107" s="3"/>
      <c r="D107" s="4"/>
      <c r="E107" s="25"/>
      <c r="F107" s="4"/>
      <c r="G107" s="4"/>
      <c r="H107" s="4"/>
      <c r="I107" s="4"/>
      <c r="J107" s="4"/>
      <c r="K107" s="4"/>
      <c r="L107" s="4" t="str">
        <f>IF(I107=1,1,IF(J107=1,2,IF(K107=1,3,"")))</f>
        <v/>
      </c>
      <c r="M107" s="4" t="str" cm="1">
        <f t="array" ref="M107">IFERROR(INDEX(Tabelle1[Spalte104],MATCH(1,(Tabelle1[Spalte1]=Tabelle1[[#This Row],[Spalte1]])*(Tabelle1[Spalte16]=Tabelle1[[#This Row],[Spalte15]]-1),0)),"")</f>
        <v/>
      </c>
      <c r="N107" s="4" t="str">
        <f>IF(M107&lt;&gt;"",L107-M107,"")</f>
        <v/>
      </c>
      <c r="O107" s="25"/>
      <c r="P107" s="4"/>
      <c r="Q107" s="4"/>
      <c r="R107" s="4"/>
      <c r="S107" s="4"/>
      <c r="T107" s="4"/>
      <c r="U107" s="4"/>
      <c r="V107" s="4"/>
      <c r="W107" s="5"/>
      <c r="X107" s="5"/>
      <c r="Y107" s="146">
        <f>DAYS360(Tabelle1[[#This Row],[Spalte15]],Tabelle1[[#This Row],[Spalte16]])/30</f>
        <v>0</v>
      </c>
      <c r="Z107" s="25"/>
      <c r="AA107" s="4"/>
      <c r="AB107" s="4"/>
      <c r="AC107" s="6"/>
      <c r="AD107" s="25"/>
      <c r="AE107" s="4"/>
      <c r="AF107" s="4"/>
      <c r="AG107" s="4"/>
      <c r="AH107" s="4"/>
      <c r="AI107" s="4"/>
      <c r="AJ107" s="4"/>
      <c r="AK107" s="7"/>
      <c r="AL107" s="25"/>
      <c r="AM107" s="4"/>
      <c r="AN107" s="8"/>
      <c r="AO107" s="8"/>
      <c r="AP107" s="9"/>
    </row>
    <row r="108" spans="1:42" x14ac:dyDescent="0.25">
      <c r="A108" s="1"/>
      <c r="B108" s="2"/>
      <c r="C108" s="3"/>
      <c r="D108" s="4"/>
      <c r="E108" s="25"/>
      <c r="F108" s="4"/>
      <c r="G108" s="4"/>
      <c r="H108" s="4"/>
      <c r="I108" s="4"/>
      <c r="J108" s="4"/>
      <c r="K108" s="4"/>
      <c r="L108" s="4" t="str">
        <f>IF(I108=1,1,IF(J108=1,2,IF(K108=1,3,"")))</f>
        <v/>
      </c>
      <c r="M108" s="4" t="str" cm="1">
        <f t="array" ref="M108">IFERROR(INDEX(Tabelle1[Spalte104],MATCH(1,(Tabelle1[Spalte1]=Tabelle1[[#This Row],[Spalte1]])*(Tabelle1[Spalte16]=Tabelle1[[#This Row],[Spalte15]]-1),0)),"")</f>
        <v/>
      </c>
      <c r="N108" s="4" t="str">
        <f>IF(M108&lt;&gt;"",L108-M108,"")</f>
        <v/>
      </c>
      <c r="O108" s="25"/>
      <c r="P108" s="4"/>
      <c r="Q108" s="4"/>
      <c r="R108" s="4"/>
      <c r="S108" s="4"/>
      <c r="T108" s="4"/>
      <c r="U108" s="4"/>
      <c r="V108" s="4"/>
      <c r="W108" s="5"/>
      <c r="X108" s="5"/>
      <c r="Y108" s="146">
        <f>DAYS360(Tabelle1[[#This Row],[Spalte15]],Tabelle1[[#This Row],[Spalte16]])/30</f>
        <v>0</v>
      </c>
      <c r="Z108" s="25"/>
      <c r="AA108" s="4"/>
      <c r="AB108" s="4"/>
      <c r="AC108" s="6"/>
      <c r="AD108" s="25"/>
      <c r="AE108" s="4"/>
      <c r="AF108" s="4"/>
      <c r="AG108" s="4"/>
      <c r="AH108" s="4"/>
      <c r="AI108" s="4"/>
      <c r="AJ108" s="4"/>
      <c r="AK108" s="7"/>
      <c r="AL108" s="25"/>
      <c r="AM108" s="4"/>
      <c r="AN108" s="8"/>
      <c r="AO108" s="8"/>
      <c r="AP108" s="9"/>
    </row>
    <row r="109" spans="1:42" x14ac:dyDescent="0.25">
      <c r="A109" s="1"/>
      <c r="B109" s="2"/>
      <c r="C109" s="3"/>
      <c r="D109" s="4"/>
      <c r="E109" s="25"/>
      <c r="F109" s="4"/>
      <c r="G109" s="4"/>
      <c r="H109" s="4"/>
      <c r="I109" s="4"/>
      <c r="J109" s="4"/>
      <c r="K109" s="4"/>
      <c r="L109" s="4" t="str">
        <f>IF(I109=1,1,IF(J109=1,2,IF(K109=1,3,"")))</f>
        <v/>
      </c>
      <c r="M109" s="4" t="str" cm="1">
        <f t="array" ref="M109">IFERROR(INDEX(Tabelle1[Spalte104],MATCH(1,(Tabelle1[Spalte1]=Tabelle1[[#This Row],[Spalte1]])*(Tabelle1[Spalte16]=Tabelle1[[#This Row],[Spalte15]]-1),0)),"")</f>
        <v/>
      </c>
      <c r="N109" s="4" t="str">
        <f>IF(M109&lt;&gt;"",L109-M109,"")</f>
        <v/>
      </c>
      <c r="O109" s="25"/>
      <c r="P109" s="4"/>
      <c r="Q109" s="4"/>
      <c r="R109" s="4"/>
      <c r="S109" s="4"/>
      <c r="T109" s="4"/>
      <c r="U109" s="4"/>
      <c r="V109" s="4"/>
      <c r="W109" s="5"/>
      <c r="X109" s="5"/>
      <c r="Y109" s="146">
        <f>DAYS360(Tabelle1[[#This Row],[Spalte15]],Tabelle1[[#This Row],[Spalte16]])/30</f>
        <v>0</v>
      </c>
      <c r="Z109" s="25"/>
      <c r="AA109" s="4"/>
      <c r="AB109" s="4"/>
      <c r="AC109" s="6"/>
      <c r="AD109" s="25"/>
      <c r="AE109" s="4"/>
      <c r="AF109" s="4"/>
      <c r="AG109" s="4"/>
      <c r="AH109" s="4"/>
      <c r="AI109" s="4"/>
      <c r="AJ109" s="4"/>
      <c r="AK109" s="7"/>
      <c r="AL109" s="25"/>
      <c r="AM109" s="4"/>
      <c r="AN109" s="8"/>
      <c r="AO109" s="8"/>
      <c r="AP109" s="9"/>
    </row>
    <row r="110" spans="1:42" x14ac:dyDescent="0.25">
      <c r="A110" s="1"/>
      <c r="B110" s="2"/>
      <c r="C110" s="3"/>
      <c r="D110" s="4"/>
      <c r="E110" s="25"/>
      <c r="F110" s="4"/>
      <c r="G110" s="4"/>
      <c r="H110" s="4"/>
      <c r="I110" s="4"/>
      <c r="J110" s="4"/>
      <c r="K110" s="4"/>
      <c r="L110" s="4" t="str">
        <f>IF(I110=1,1,IF(J110=1,2,IF(K110=1,3,"")))</f>
        <v/>
      </c>
      <c r="M110" s="4" t="str" cm="1">
        <f t="array" ref="M110">IFERROR(INDEX(Tabelle1[Spalte104],MATCH(1,(Tabelle1[Spalte1]=Tabelle1[[#This Row],[Spalte1]])*(Tabelle1[Spalte16]=Tabelle1[[#This Row],[Spalte15]]-1),0)),"")</f>
        <v/>
      </c>
      <c r="N110" s="4" t="str">
        <f>IF(M110&lt;&gt;"",L110-M110,"")</f>
        <v/>
      </c>
      <c r="O110" s="25"/>
      <c r="P110" s="4"/>
      <c r="Q110" s="4"/>
      <c r="R110" s="4"/>
      <c r="S110" s="4"/>
      <c r="T110" s="4"/>
      <c r="U110" s="4"/>
      <c r="V110" s="4"/>
      <c r="W110" s="5"/>
      <c r="X110" s="5"/>
      <c r="Y110" s="146">
        <f>DAYS360(Tabelle1[[#This Row],[Spalte15]],Tabelle1[[#This Row],[Spalte16]])/30</f>
        <v>0</v>
      </c>
      <c r="Z110" s="25"/>
      <c r="AA110" s="4"/>
      <c r="AB110" s="4"/>
      <c r="AC110" s="6"/>
      <c r="AD110" s="25"/>
      <c r="AE110" s="4"/>
      <c r="AF110" s="4"/>
      <c r="AG110" s="4"/>
      <c r="AH110" s="4"/>
      <c r="AI110" s="4"/>
      <c r="AJ110" s="4"/>
      <c r="AK110" s="7"/>
      <c r="AL110" s="25"/>
      <c r="AM110" s="4"/>
      <c r="AN110" s="8"/>
      <c r="AO110" s="8"/>
      <c r="AP110" s="9"/>
    </row>
    <row r="111" spans="1:42" x14ac:dyDescent="0.25">
      <c r="A111" s="1"/>
      <c r="B111" s="2"/>
      <c r="C111" s="3"/>
      <c r="D111" s="4"/>
      <c r="E111" s="25"/>
      <c r="F111" s="4"/>
      <c r="G111" s="4"/>
      <c r="H111" s="4"/>
      <c r="I111" s="4"/>
      <c r="J111" s="4"/>
      <c r="K111" s="4"/>
      <c r="L111" s="4" t="str">
        <f>IF(I111=1,1,IF(J111=1,2,IF(K111=1,3,"")))</f>
        <v/>
      </c>
      <c r="M111" s="4" t="str" cm="1">
        <f t="array" ref="M111">IFERROR(INDEX(Tabelle1[Spalte104],MATCH(1,(Tabelle1[Spalte1]=Tabelle1[[#This Row],[Spalte1]])*(Tabelle1[Spalte16]=Tabelle1[[#This Row],[Spalte15]]-1),0)),"")</f>
        <v/>
      </c>
      <c r="N111" s="4" t="str">
        <f>IF(M111&lt;&gt;"",L111-M111,"")</f>
        <v/>
      </c>
      <c r="O111" s="25"/>
      <c r="P111" s="4"/>
      <c r="Q111" s="4"/>
      <c r="R111" s="4"/>
      <c r="S111" s="4"/>
      <c r="T111" s="4"/>
      <c r="U111" s="4"/>
      <c r="V111" s="4"/>
      <c r="W111" s="5"/>
      <c r="X111" s="5"/>
      <c r="Y111" s="146">
        <f>DAYS360(Tabelle1[[#This Row],[Spalte15]],Tabelle1[[#This Row],[Spalte16]])/30</f>
        <v>0</v>
      </c>
      <c r="Z111" s="25"/>
      <c r="AA111" s="4"/>
      <c r="AB111" s="4"/>
      <c r="AC111" s="6"/>
      <c r="AD111" s="25"/>
      <c r="AE111" s="4"/>
      <c r="AF111" s="4"/>
      <c r="AG111" s="4"/>
      <c r="AH111" s="4"/>
      <c r="AI111" s="4"/>
      <c r="AJ111" s="4"/>
      <c r="AK111" s="7"/>
      <c r="AL111" s="25"/>
      <c r="AM111" s="4"/>
      <c r="AN111" s="8"/>
      <c r="AO111" s="8"/>
      <c r="AP111" s="9"/>
    </row>
    <row r="112" spans="1:42" x14ac:dyDescent="0.25">
      <c r="A112" s="1"/>
      <c r="B112" s="2"/>
      <c r="C112" s="3"/>
      <c r="D112" s="4"/>
      <c r="E112" s="25"/>
      <c r="F112" s="4"/>
      <c r="G112" s="4"/>
      <c r="H112" s="4"/>
      <c r="I112" s="4"/>
      <c r="J112" s="4"/>
      <c r="K112" s="4"/>
      <c r="L112" s="4" t="str">
        <f>IF(I112=1,1,IF(J112=1,2,IF(K112=1,3,"")))</f>
        <v/>
      </c>
      <c r="M112" s="4" t="str" cm="1">
        <f t="array" ref="M112">IFERROR(INDEX(Tabelle1[Spalte104],MATCH(1,(Tabelle1[Spalte1]=Tabelle1[[#This Row],[Spalte1]])*(Tabelle1[Spalte16]=Tabelle1[[#This Row],[Spalte15]]-1),0)),"")</f>
        <v/>
      </c>
      <c r="N112" s="4" t="str">
        <f>IF(M112&lt;&gt;"",L112-M112,"")</f>
        <v/>
      </c>
      <c r="O112" s="25"/>
      <c r="P112" s="4"/>
      <c r="Q112" s="4"/>
      <c r="R112" s="4"/>
      <c r="S112" s="4"/>
      <c r="T112" s="4"/>
      <c r="U112" s="4"/>
      <c r="V112" s="4"/>
      <c r="W112" s="5"/>
      <c r="X112" s="5"/>
      <c r="Y112" s="146">
        <f>DAYS360(Tabelle1[[#This Row],[Spalte15]],Tabelle1[[#This Row],[Spalte16]])/30</f>
        <v>0</v>
      </c>
      <c r="Z112" s="25"/>
      <c r="AA112" s="4"/>
      <c r="AB112" s="4"/>
      <c r="AC112" s="6"/>
      <c r="AD112" s="25"/>
      <c r="AE112" s="4"/>
      <c r="AF112" s="4"/>
      <c r="AG112" s="4"/>
      <c r="AH112" s="4"/>
      <c r="AI112" s="4"/>
      <c r="AJ112" s="4"/>
      <c r="AK112" s="7"/>
      <c r="AL112" s="25"/>
      <c r="AM112" s="4"/>
      <c r="AN112" s="8"/>
      <c r="AO112" s="8"/>
      <c r="AP112" s="9"/>
    </row>
    <row r="113" spans="1:42" x14ac:dyDescent="0.25">
      <c r="A113" s="1"/>
      <c r="B113" s="2"/>
      <c r="C113" s="3"/>
      <c r="D113" s="4"/>
      <c r="E113" s="25"/>
      <c r="F113" s="4"/>
      <c r="G113" s="4"/>
      <c r="H113" s="4"/>
      <c r="I113" s="4"/>
      <c r="J113" s="4"/>
      <c r="K113" s="4"/>
      <c r="L113" s="4" t="str">
        <f>IF(I113=1,1,IF(J113=1,2,IF(K113=1,3,"")))</f>
        <v/>
      </c>
      <c r="M113" s="4" t="str" cm="1">
        <f t="array" ref="M113">IFERROR(INDEX(Tabelle1[Spalte104],MATCH(1,(Tabelle1[Spalte1]=Tabelle1[[#This Row],[Spalte1]])*(Tabelle1[Spalte16]=Tabelle1[[#This Row],[Spalte15]]-1),0)),"")</f>
        <v/>
      </c>
      <c r="N113" s="4" t="str">
        <f>IF(M113&lt;&gt;"",L113-M113,"")</f>
        <v/>
      </c>
      <c r="O113" s="25"/>
      <c r="P113" s="4"/>
      <c r="Q113" s="4"/>
      <c r="R113" s="4"/>
      <c r="S113" s="4"/>
      <c r="T113" s="4"/>
      <c r="U113" s="4"/>
      <c r="V113" s="4"/>
      <c r="W113" s="5"/>
      <c r="X113" s="5"/>
      <c r="Y113" s="146">
        <f>DAYS360(Tabelle1[[#This Row],[Spalte15]],Tabelle1[[#This Row],[Spalte16]])/30</f>
        <v>0</v>
      </c>
      <c r="Z113" s="25"/>
      <c r="AA113" s="4"/>
      <c r="AB113" s="4"/>
      <c r="AC113" s="6"/>
      <c r="AD113" s="25"/>
      <c r="AE113" s="4"/>
      <c r="AF113" s="4"/>
      <c r="AG113" s="4"/>
      <c r="AH113" s="4"/>
      <c r="AI113" s="4"/>
      <c r="AJ113" s="4"/>
      <c r="AK113" s="7"/>
      <c r="AL113" s="25"/>
      <c r="AM113" s="4"/>
      <c r="AN113" s="8"/>
      <c r="AO113" s="8"/>
      <c r="AP113" s="9"/>
    </row>
    <row r="114" spans="1:42" x14ac:dyDescent="0.25">
      <c r="A114" s="1"/>
      <c r="B114" s="2"/>
      <c r="C114" s="3"/>
      <c r="D114" s="4"/>
      <c r="E114" s="25"/>
      <c r="F114" s="4"/>
      <c r="G114" s="4"/>
      <c r="H114" s="4"/>
      <c r="I114" s="4"/>
      <c r="J114" s="4"/>
      <c r="K114" s="4"/>
      <c r="L114" s="4" t="str">
        <f>IF(I114=1,1,IF(J114=1,2,IF(K114=1,3,"")))</f>
        <v/>
      </c>
      <c r="M114" s="4" t="str" cm="1">
        <f t="array" ref="M114">IFERROR(INDEX(Tabelle1[Spalte104],MATCH(1,(Tabelle1[Spalte1]=Tabelle1[[#This Row],[Spalte1]])*(Tabelle1[Spalte16]=Tabelle1[[#This Row],[Spalte15]]-1),0)),"")</f>
        <v/>
      </c>
      <c r="N114" s="4" t="str">
        <f>IF(M114&lt;&gt;"",L114-M114,"")</f>
        <v/>
      </c>
      <c r="O114" s="25"/>
      <c r="P114" s="4"/>
      <c r="Q114" s="4"/>
      <c r="R114" s="4"/>
      <c r="S114" s="4"/>
      <c r="T114" s="4"/>
      <c r="U114" s="4"/>
      <c r="V114" s="4"/>
      <c r="W114" s="5"/>
      <c r="X114" s="5"/>
      <c r="Y114" s="146">
        <f>DAYS360(Tabelle1[[#This Row],[Spalte15]],Tabelle1[[#This Row],[Spalte16]])/30</f>
        <v>0</v>
      </c>
      <c r="Z114" s="25"/>
      <c r="AA114" s="4"/>
      <c r="AB114" s="4"/>
      <c r="AC114" s="6"/>
      <c r="AD114" s="25"/>
      <c r="AE114" s="4"/>
      <c r="AF114" s="4"/>
      <c r="AG114" s="4"/>
      <c r="AH114" s="4"/>
      <c r="AI114" s="4"/>
      <c r="AJ114" s="4"/>
      <c r="AK114" s="7"/>
      <c r="AL114" s="25"/>
      <c r="AM114" s="4"/>
      <c r="AN114" s="8"/>
      <c r="AO114" s="8"/>
      <c r="AP114" s="9"/>
    </row>
    <row r="115" spans="1:42" x14ac:dyDescent="0.25">
      <c r="A115" s="1"/>
      <c r="B115" s="2"/>
      <c r="C115" s="3"/>
      <c r="D115" s="4"/>
      <c r="E115" s="25"/>
      <c r="F115" s="4"/>
      <c r="G115" s="4"/>
      <c r="H115" s="4"/>
      <c r="I115" s="4"/>
      <c r="J115" s="4"/>
      <c r="K115" s="4"/>
      <c r="L115" s="4" t="str">
        <f>IF(I115=1,1,IF(J115=1,2,IF(K115=1,3,"")))</f>
        <v/>
      </c>
      <c r="M115" s="4" t="str" cm="1">
        <f t="array" ref="M115">IFERROR(INDEX(Tabelle1[Spalte104],MATCH(1,(Tabelle1[Spalte1]=Tabelle1[[#This Row],[Spalte1]])*(Tabelle1[Spalte16]=Tabelle1[[#This Row],[Spalte15]]-1),0)),"")</f>
        <v/>
      </c>
      <c r="N115" s="4" t="str">
        <f>IF(M115&lt;&gt;"",L115-M115,"")</f>
        <v/>
      </c>
      <c r="O115" s="25"/>
      <c r="P115" s="4"/>
      <c r="Q115" s="4"/>
      <c r="R115" s="4"/>
      <c r="S115" s="4"/>
      <c r="T115" s="4"/>
      <c r="U115" s="4"/>
      <c r="V115" s="4"/>
      <c r="W115" s="5"/>
      <c r="X115" s="5"/>
      <c r="Y115" s="146">
        <f>DAYS360(Tabelle1[[#This Row],[Spalte15]],Tabelle1[[#This Row],[Spalte16]])/30</f>
        <v>0</v>
      </c>
      <c r="Z115" s="25"/>
      <c r="AA115" s="4"/>
      <c r="AB115" s="4"/>
      <c r="AC115" s="6"/>
      <c r="AD115" s="25"/>
      <c r="AE115" s="4"/>
      <c r="AF115" s="4"/>
      <c r="AG115" s="4"/>
      <c r="AH115" s="4"/>
      <c r="AI115" s="4"/>
      <c r="AJ115" s="4"/>
      <c r="AK115" s="7"/>
      <c r="AL115" s="25"/>
      <c r="AM115" s="4"/>
      <c r="AN115" s="8"/>
      <c r="AO115" s="8"/>
      <c r="AP115" s="9"/>
    </row>
    <row r="116" spans="1:42" x14ac:dyDescent="0.25">
      <c r="A116" s="1"/>
      <c r="B116" s="2"/>
      <c r="C116" s="3"/>
      <c r="D116" s="4"/>
      <c r="E116" s="25"/>
      <c r="F116" s="4"/>
      <c r="G116" s="4"/>
      <c r="H116" s="4"/>
      <c r="I116" s="4"/>
      <c r="J116" s="4"/>
      <c r="K116" s="4"/>
      <c r="L116" s="4" t="str">
        <f>IF(I116=1,1,IF(J116=1,2,IF(K116=1,3,"")))</f>
        <v/>
      </c>
      <c r="M116" s="4" t="str" cm="1">
        <f t="array" ref="M116">IFERROR(INDEX(Tabelle1[Spalte104],MATCH(1,(Tabelle1[Spalte1]=Tabelle1[[#This Row],[Spalte1]])*(Tabelle1[Spalte16]=Tabelle1[[#This Row],[Spalte15]]-1),0)),"")</f>
        <v/>
      </c>
      <c r="N116" s="4" t="str">
        <f>IF(M116&lt;&gt;"",L116-M116,"")</f>
        <v/>
      </c>
      <c r="O116" s="25"/>
      <c r="P116" s="4"/>
      <c r="Q116" s="4"/>
      <c r="R116" s="4"/>
      <c r="S116" s="4"/>
      <c r="T116" s="4"/>
      <c r="U116" s="4"/>
      <c r="V116" s="4"/>
      <c r="W116" s="5"/>
      <c r="X116" s="5"/>
      <c r="Y116" s="146">
        <f>DAYS360(Tabelle1[[#This Row],[Spalte15]],Tabelle1[[#This Row],[Spalte16]])/30</f>
        <v>0</v>
      </c>
      <c r="Z116" s="25"/>
      <c r="AA116" s="4"/>
      <c r="AB116" s="4"/>
      <c r="AC116" s="6"/>
      <c r="AD116" s="25"/>
      <c r="AE116" s="4"/>
      <c r="AF116" s="4"/>
      <c r="AG116" s="4"/>
      <c r="AH116" s="4"/>
      <c r="AI116" s="4"/>
      <c r="AJ116" s="4"/>
      <c r="AK116" s="7"/>
      <c r="AL116" s="25"/>
      <c r="AM116" s="4"/>
      <c r="AN116" s="8"/>
      <c r="AO116" s="8"/>
      <c r="AP116" s="9"/>
    </row>
    <row r="117" spans="1:42" x14ac:dyDescent="0.25">
      <c r="A117" s="1"/>
      <c r="B117" s="2"/>
      <c r="C117" s="3"/>
      <c r="D117" s="4"/>
      <c r="E117" s="25"/>
      <c r="F117" s="4"/>
      <c r="G117" s="4"/>
      <c r="H117" s="4"/>
      <c r="I117" s="4"/>
      <c r="J117" s="4"/>
      <c r="K117" s="4"/>
      <c r="L117" s="4" t="str">
        <f>IF(I117=1,1,IF(J117=1,2,IF(K117=1,3,"")))</f>
        <v/>
      </c>
      <c r="M117" s="4" t="str" cm="1">
        <f t="array" ref="M117">IFERROR(INDEX(Tabelle1[Spalte104],MATCH(1,(Tabelle1[Spalte1]=Tabelle1[[#This Row],[Spalte1]])*(Tabelle1[Spalte16]=Tabelle1[[#This Row],[Spalte15]]-1),0)),"")</f>
        <v/>
      </c>
      <c r="N117" s="4" t="str">
        <f>IF(M117&lt;&gt;"",L117-M117,"")</f>
        <v/>
      </c>
      <c r="O117" s="25"/>
      <c r="P117" s="4"/>
      <c r="Q117" s="4"/>
      <c r="R117" s="4"/>
      <c r="S117" s="4"/>
      <c r="T117" s="4"/>
      <c r="U117" s="4"/>
      <c r="V117" s="4"/>
      <c r="W117" s="5"/>
      <c r="X117" s="5"/>
      <c r="Y117" s="146">
        <f>DAYS360(Tabelle1[[#This Row],[Spalte15]],Tabelle1[[#This Row],[Spalte16]])/30</f>
        <v>0</v>
      </c>
      <c r="Z117" s="25"/>
      <c r="AA117" s="4"/>
      <c r="AB117" s="4"/>
      <c r="AC117" s="6"/>
      <c r="AD117" s="25"/>
      <c r="AE117" s="4"/>
      <c r="AF117" s="4"/>
      <c r="AG117" s="4"/>
      <c r="AH117" s="4"/>
      <c r="AI117" s="4"/>
      <c r="AJ117" s="4"/>
      <c r="AK117" s="7"/>
      <c r="AL117" s="25"/>
      <c r="AM117" s="4"/>
      <c r="AN117" s="8"/>
      <c r="AO117" s="8"/>
      <c r="AP117" s="9"/>
    </row>
    <row r="118" spans="1:42" x14ac:dyDescent="0.25">
      <c r="A118" s="1"/>
      <c r="B118" s="2"/>
      <c r="C118" s="3"/>
      <c r="D118" s="4"/>
      <c r="E118" s="25"/>
      <c r="F118" s="4"/>
      <c r="G118" s="4"/>
      <c r="H118" s="4"/>
      <c r="I118" s="4"/>
      <c r="J118" s="4"/>
      <c r="K118" s="4"/>
      <c r="L118" s="4" t="str">
        <f>IF(I118=1,1,IF(J118=1,2,IF(K118=1,3,"")))</f>
        <v/>
      </c>
      <c r="M118" s="4" t="str" cm="1">
        <f t="array" ref="M118">IFERROR(INDEX(Tabelle1[Spalte104],MATCH(1,(Tabelle1[Spalte1]=Tabelle1[[#This Row],[Spalte1]])*(Tabelle1[Spalte16]=Tabelle1[[#This Row],[Spalte15]]-1),0)),"")</f>
        <v/>
      </c>
      <c r="N118" s="4" t="str">
        <f>IF(M118&lt;&gt;"",L118-M118,"")</f>
        <v/>
      </c>
      <c r="O118" s="25"/>
      <c r="P118" s="4"/>
      <c r="Q118" s="4"/>
      <c r="R118" s="4"/>
      <c r="S118" s="4"/>
      <c r="T118" s="4"/>
      <c r="U118" s="4"/>
      <c r="V118" s="4"/>
      <c r="W118" s="5"/>
      <c r="X118" s="5"/>
      <c r="Y118" s="146">
        <f>DAYS360(Tabelle1[[#This Row],[Spalte15]],Tabelle1[[#This Row],[Spalte16]])/30</f>
        <v>0</v>
      </c>
      <c r="Z118" s="25"/>
      <c r="AA118" s="4"/>
      <c r="AB118" s="4"/>
      <c r="AC118" s="6"/>
      <c r="AD118" s="25"/>
      <c r="AE118" s="4"/>
      <c r="AF118" s="4"/>
      <c r="AG118" s="4"/>
      <c r="AH118" s="4"/>
      <c r="AI118" s="4"/>
      <c r="AJ118" s="4"/>
      <c r="AK118" s="7"/>
      <c r="AL118" s="25"/>
      <c r="AM118" s="4"/>
      <c r="AN118" s="8"/>
      <c r="AO118" s="8"/>
      <c r="AP118" s="9"/>
    </row>
    <row r="119" spans="1:42" x14ac:dyDescent="0.25">
      <c r="A119" s="1"/>
      <c r="B119" s="2"/>
      <c r="C119" s="3"/>
      <c r="D119" s="4"/>
      <c r="E119" s="25"/>
      <c r="F119" s="4"/>
      <c r="G119" s="4"/>
      <c r="H119" s="4"/>
      <c r="I119" s="4"/>
      <c r="J119" s="4"/>
      <c r="K119" s="4"/>
      <c r="L119" s="4" t="str">
        <f>IF(I119=1,1,IF(J119=1,2,IF(K119=1,3,"")))</f>
        <v/>
      </c>
      <c r="M119" s="4" t="str" cm="1">
        <f t="array" ref="M119">IFERROR(INDEX(Tabelle1[Spalte104],MATCH(1,(Tabelle1[Spalte1]=Tabelle1[[#This Row],[Spalte1]])*(Tabelle1[Spalte16]=Tabelle1[[#This Row],[Spalte15]]-1),0)),"")</f>
        <v/>
      </c>
      <c r="N119" s="4" t="str">
        <f>IF(M119&lt;&gt;"",L119-M119,"")</f>
        <v/>
      </c>
      <c r="O119" s="25"/>
      <c r="P119" s="4"/>
      <c r="Q119" s="4"/>
      <c r="R119" s="4"/>
      <c r="S119" s="4"/>
      <c r="T119" s="4"/>
      <c r="U119" s="4"/>
      <c r="V119" s="4"/>
      <c r="W119" s="5"/>
      <c r="X119" s="5"/>
      <c r="Y119" s="146">
        <f>DAYS360(Tabelle1[[#This Row],[Spalte15]],Tabelle1[[#This Row],[Spalte16]])/30</f>
        <v>0</v>
      </c>
      <c r="Z119" s="25"/>
      <c r="AA119" s="4"/>
      <c r="AB119" s="4"/>
      <c r="AC119" s="6"/>
      <c r="AD119" s="25"/>
      <c r="AE119" s="4"/>
      <c r="AF119" s="4"/>
      <c r="AG119" s="4"/>
      <c r="AH119" s="4"/>
      <c r="AI119" s="4"/>
      <c r="AJ119" s="4"/>
      <c r="AK119" s="7"/>
      <c r="AL119" s="25"/>
      <c r="AM119" s="4"/>
      <c r="AN119" s="8"/>
      <c r="AO119" s="8"/>
      <c r="AP119" s="9"/>
    </row>
    <row r="120" spans="1:42" x14ac:dyDescent="0.25">
      <c r="A120" s="1"/>
      <c r="B120" s="2"/>
      <c r="C120" s="3"/>
      <c r="D120" s="4"/>
      <c r="E120" s="25"/>
      <c r="F120" s="4"/>
      <c r="G120" s="4"/>
      <c r="H120" s="4"/>
      <c r="I120" s="4"/>
      <c r="J120" s="4"/>
      <c r="K120" s="4"/>
      <c r="L120" s="4" t="str">
        <f>IF(I120=1,1,IF(J120=1,2,IF(K120=1,3,"")))</f>
        <v/>
      </c>
      <c r="M120" s="4" t="str" cm="1">
        <f t="array" ref="M120">IFERROR(INDEX(Tabelle1[Spalte104],MATCH(1,(Tabelle1[Spalte1]=Tabelle1[[#This Row],[Spalte1]])*(Tabelle1[Spalte16]=Tabelle1[[#This Row],[Spalte15]]-1),0)),"")</f>
        <v/>
      </c>
      <c r="N120" s="4" t="str">
        <f>IF(M120&lt;&gt;"",L120-M120,"")</f>
        <v/>
      </c>
      <c r="O120" s="25"/>
      <c r="P120" s="4"/>
      <c r="Q120" s="4"/>
      <c r="R120" s="4"/>
      <c r="S120" s="4"/>
      <c r="T120" s="4"/>
      <c r="U120" s="4"/>
      <c r="V120" s="4"/>
      <c r="W120" s="5"/>
      <c r="X120" s="5"/>
      <c r="Y120" s="146">
        <f>DAYS360(Tabelle1[[#This Row],[Spalte15]],Tabelle1[[#This Row],[Spalte16]])/30</f>
        <v>0</v>
      </c>
      <c r="Z120" s="25"/>
      <c r="AA120" s="4"/>
      <c r="AB120" s="4"/>
      <c r="AC120" s="6"/>
      <c r="AD120" s="25"/>
      <c r="AE120" s="4"/>
      <c r="AF120" s="4"/>
      <c r="AG120" s="4"/>
      <c r="AH120" s="4"/>
      <c r="AI120" s="4"/>
      <c r="AJ120" s="4"/>
      <c r="AK120" s="7"/>
      <c r="AL120" s="25"/>
      <c r="AM120" s="4"/>
      <c r="AN120" s="8"/>
      <c r="AO120" s="8"/>
      <c r="AP120" s="9"/>
    </row>
    <row r="121" spans="1:42" x14ac:dyDescent="0.25">
      <c r="A121" s="1"/>
      <c r="B121" s="2"/>
      <c r="C121" s="3"/>
      <c r="D121" s="4"/>
      <c r="E121" s="25"/>
      <c r="F121" s="4"/>
      <c r="G121" s="4"/>
      <c r="H121" s="4"/>
      <c r="I121" s="4"/>
      <c r="J121" s="4"/>
      <c r="K121" s="4"/>
      <c r="L121" s="4" t="str">
        <f>IF(I121=1,1,IF(J121=1,2,IF(K121=1,3,"")))</f>
        <v/>
      </c>
      <c r="M121" s="4" t="str" cm="1">
        <f t="array" ref="M121">IFERROR(INDEX(Tabelle1[Spalte104],MATCH(1,(Tabelle1[Spalte1]=Tabelle1[[#This Row],[Spalte1]])*(Tabelle1[Spalte16]=Tabelle1[[#This Row],[Spalte15]]-1),0)),"")</f>
        <v/>
      </c>
      <c r="N121" s="4" t="str">
        <f>IF(M121&lt;&gt;"",L121-M121,"")</f>
        <v/>
      </c>
      <c r="O121" s="25"/>
      <c r="P121" s="4"/>
      <c r="Q121" s="4"/>
      <c r="R121" s="4"/>
      <c r="S121" s="4"/>
      <c r="T121" s="4"/>
      <c r="U121" s="4"/>
      <c r="V121" s="4"/>
      <c r="W121" s="5"/>
      <c r="X121" s="5"/>
      <c r="Y121" s="146">
        <f>DAYS360(Tabelle1[[#This Row],[Spalte15]],Tabelle1[[#This Row],[Spalte16]])/30</f>
        <v>0</v>
      </c>
      <c r="Z121" s="25"/>
      <c r="AA121" s="4"/>
      <c r="AB121" s="4"/>
      <c r="AC121" s="6"/>
      <c r="AD121" s="25"/>
      <c r="AE121" s="4"/>
      <c r="AF121" s="4"/>
      <c r="AG121" s="4"/>
      <c r="AH121" s="4"/>
      <c r="AI121" s="4"/>
      <c r="AJ121" s="4"/>
      <c r="AK121" s="7"/>
      <c r="AL121" s="25"/>
      <c r="AM121" s="4"/>
      <c r="AN121" s="8"/>
      <c r="AO121" s="8"/>
      <c r="AP121" s="9"/>
    </row>
    <row r="122" spans="1:42" x14ac:dyDescent="0.25">
      <c r="A122" s="1"/>
      <c r="B122" s="2"/>
      <c r="C122" s="3"/>
      <c r="D122" s="4"/>
      <c r="E122" s="25"/>
      <c r="F122" s="4"/>
      <c r="G122" s="4"/>
      <c r="H122" s="4"/>
      <c r="I122" s="4"/>
      <c r="J122" s="4"/>
      <c r="K122" s="4"/>
      <c r="L122" s="4" t="str">
        <f>IF(I122=1,1,IF(J122=1,2,IF(K122=1,3,"")))</f>
        <v/>
      </c>
      <c r="M122" s="4" t="str" cm="1">
        <f t="array" ref="M122">IFERROR(INDEX(Tabelle1[Spalte104],MATCH(1,(Tabelle1[Spalte1]=Tabelle1[[#This Row],[Spalte1]])*(Tabelle1[Spalte16]=Tabelle1[[#This Row],[Spalte15]]-1),0)),"")</f>
        <v/>
      </c>
      <c r="N122" s="4" t="str">
        <f>IF(M122&lt;&gt;"",L122-M122,"")</f>
        <v/>
      </c>
      <c r="O122" s="25"/>
      <c r="P122" s="4"/>
      <c r="Q122" s="4"/>
      <c r="R122" s="4"/>
      <c r="S122" s="4"/>
      <c r="T122" s="4"/>
      <c r="U122" s="4"/>
      <c r="V122" s="4"/>
      <c r="W122" s="5"/>
      <c r="X122" s="5"/>
      <c r="Y122" s="146">
        <f>DAYS360(Tabelle1[[#This Row],[Spalte15]],Tabelle1[[#This Row],[Spalte16]])/30</f>
        <v>0</v>
      </c>
      <c r="Z122" s="25"/>
      <c r="AA122" s="4"/>
      <c r="AB122" s="4"/>
      <c r="AC122" s="6"/>
      <c r="AD122" s="25"/>
      <c r="AE122" s="4"/>
      <c r="AF122" s="4"/>
      <c r="AG122" s="4"/>
      <c r="AH122" s="4"/>
      <c r="AI122" s="4"/>
      <c r="AJ122" s="4"/>
      <c r="AK122" s="7"/>
      <c r="AL122" s="25"/>
      <c r="AM122" s="4"/>
      <c r="AN122" s="8"/>
      <c r="AO122" s="8"/>
      <c r="AP122" s="9"/>
    </row>
    <row r="123" spans="1:42" x14ac:dyDescent="0.25">
      <c r="A123" s="1"/>
      <c r="B123" s="2"/>
      <c r="C123" s="3"/>
      <c r="D123" s="4"/>
      <c r="E123" s="25"/>
      <c r="F123" s="4"/>
      <c r="G123" s="4"/>
      <c r="H123" s="4"/>
      <c r="I123" s="4"/>
      <c r="J123" s="4"/>
      <c r="K123" s="4"/>
      <c r="L123" s="4" t="str">
        <f>IF(I123=1,1,IF(J123=1,2,IF(K123=1,3,"")))</f>
        <v/>
      </c>
      <c r="M123" s="4" t="str" cm="1">
        <f t="array" ref="M123">IFERROR(INDEX(Tabelle1[Spalte104],MATCH(1,(Tabelle1[Spalte1]=Tabelle1[[#This Row],[Spalte1]])*(Tabelle1[Spalte16]=Tabelle1[[#This Row],[Spalte15]]-1),0)),"")</f>
        <v/>
      </c>
      <c r="N123" s="4" t="str">
        <f>IF(M123&lt;&gt;"",L123-M123,"")</f>
        <v/>
      </c>
      <c r="O123" s="25"/>
      <c r="P123" s="4"/>
      <c r="Q123" s="4"/>
      <c r="R123" s="4"/>
      <c r="S123" s="4"/>
      <c r="T123" s="4"/>
      <c r="U123" s="4"/>
      <c r="V123" s="4"/>
      <c r="W123" s="5"/>
      <c r="X123" s="5"/>
      <c r="Y123" s="146">
        <f>DAYS360(Tabelle1[[#This Row],[Spalte15]],Tabelle1[[#This Row],[Spalte16]])/30</f>
        <v>0</v>
      </c>
      <c r="Z123" s="25"/>
      <c r="AA123" s="4"/>
      <c r="AB123" s="4"/>
      <c r="AC123" s="6"/>
      <c r="AD123" s="25"/>
      <c r="AE123" s="4"/>
      <c r="AF123" s="4"/>
      <c r="AG123" s="4"/>
      <c r="AH123" s="4"/>
      <c r="AI123" s="4"/>
      <c r="AJ123" s="4"/>
      <c r="AK123" s="7"/>
      <c r="AL123" s="25"/>
      <c r="AM123" s="4"/>
      <c r="AN123" s="8"/>
      <c r="AO123" s="8"/>
      <c r="AP123" s="9"/>
    </row>
    <row r="124" spans="1:42" x14ac:dyDescent="0.25">
      <c r="A124" s="1"/>
      <c r="B124" s="2"/>
      <c r="C124" s="3"/>
      <c r="D124" s="4"/>
      <c r="E124" s="25"/>
      <c r="F124" s="4"/>
      <c r="G124" s="4"/>
      <c r="H124" s="4"/>
      <c r="I124" s="4"/>
      <c r="J124" s="4"/>
      <c r="K124" s="4"/>
      <c r="L124" s="4" t="str">
        <f>IF(I124=1,1,IF(J124=1,2,IF(K124=1,3,"")))</f>
        <v/>
      </c>
      <c r="M124" s="4" t="str" cm="1">
        <f t="array" ref="M124">IFERROR(INDEX(Tabelle1[Spalte104],MATCH(1,(Tabelle1[Spalte1]=Tabelle1[[#This Row],[Spalte1]])*(Tabelle1[Spalte16]=Tabelle1[[#This Row],[Spalte15]]-1),0)),"")</f>
        <v/>
      </c>
      <c r="N124" s="4" t="str">
        <f>IF(M124&lt;&gt;"",L124-M124,"")</f>
        <v/>
      </c>
      <c r="O124" s="25"/>
      <c r="P124" s="4"/>
      <c r="Q124" s="4"/>
      <c r="R124" s="4"/>
      <c r="S124" s="4"/>
      <c r="T124" s="4"/>
      <c r="U124" s="4"/>
      <c r="V124" s="4"/>
      <c r="W124" s="5"/>
      <c r="X124" s="5"/>
      <c r="Y124" s="146">
        <f>DAYS360(Tabelle1[[#This Row],[Spalte15]],Tabelle1[[#This Row],[Spalte16]])/30</f>
        <v>0</v>
      </c>
      <c r="Z124" s="25"/>
      <c r="AA124" s="4"/>
      <c r="AB124" s="4"/>
      <c r="AC124" s="6"/>
      <c r="AD124" s="25"/>
      <c r="AE124" s="4"/>
      <c r="AF124" s="4"/>
      <c r="AG124" s="4"/>
      <c r="AH124" s="4"/>
      <c r="AI124" s="4"/>
      <c r="AJ124" s="4"/>
      <c r="AK124" s="7"/>
      <c r="AL124" s="25"/>
      <c r="AM124" s="4"/>
      <c r="AN124" s="8"/>
      <c r="AO124" s="8"/>
      <c r="AP124" s="9"/>
    </row>
    <row r="125" spans="1:42" x14ac:dyDescent="0.25">
      <c r="A125" s="1"/>
      <c r="B125" s="2"/>
      <c r="C125" s="3"/>
      <c r="D125" s="4"/>
      <c r="E125" s="25"/>
      <c r="F125" s="4"/>
      <c r="G125" s="4"/>
      <c r="H125" s="4"/>
      <c r="I125" s="4"/>
      <c r="J125" s="4"/>
      <c r="K125" s="4"/>
      <c r="L125" s="4" t="str">
        <f>IF(I125=1,1,IF(J125=1,2,IF(K125=1,3,"")))</f>
        <v/>
      </c>
      <c r="M125" s="4" t="str" cm="1">
        <f t="array" ref="M125">IFERROR(INDEX(Tabelle1[Spalte104],MATCH(1,(Tabelle1[Spalte1]=Tabelle1[[#This Row],[Spalte1]])*(Tabelle1[Spalte16]=Tabelle1[[#This Row],[Spalte15]]-1),0)),"")</f>
        <v/>
      </c>
      <c r="N125" s="4" t="str">
        <f>IF(M125&lt;&gt;"",L125-M125,"")</f>
        <v/>
      </c>
      <c r="O125" s="25"/>
      <c r="P125" s="4"/>
      <c r="Q125" s="4"/>
      <c r="R125" s="4"/>
      <c r="S125" s="4"/>
      <c r="T125" s="4"/>
      <c r="U125" s="4"/>
      <c r="V125" s="4"/>
      <c r="W125" s="5"/>
      <c r="X125" s="5"/>
      <c r="Y125" s="146">
        <f>DAYS360(Tabelle1[[#This Row],[Spalte15]],Tabelle1[[#This Row],[Spalte16]])/30</f>
        <v>0</v>
      </c>
      <c r="Z125" s="25"/>
      <c r="AA125" s="4"/>
      <c r="AB125" s="4"/>
      <c r="AC125" s="6"/>
      <c r="AD125" s="25"/>
      <c r="AE125" s="4"/>
      <c r="AF125" s="4"/>
      <c r="AG125" s="4"/>
      <c r="AH125" s="4"/>
      <c r="AI125" s="4"/>
      <c r="AJ125" s="4"/>
      <c r="AK125" s="7"/>
      <c r="AL125" s="25"/>
      <c r="AM125" s="4"/>
      <c r="AN125" s="8"/>
      <c r="AO125" s="8"/>
      <c r="AP125" s="9"/>
    </row>
    <row r="126" spans="1:42" x14ac:dyDescent="0.25">
      <c r="A126" s="1"/>
      <c r="B126" s="2"/>
      <c r="C126" s="3"/>
      <c r="D126" s="4"/>
      <c r="E126" s="25"/>
      <c r="F126" s="4"/>
      <c r="G126" s="4"/>
      <c r="H126" s="4"/>
      <c r="I126" s="4"/>
      <c r="J126" s="4"/>
      <c r="K126" s="4"/>
      <c r="L126" s="4" t="str">
        <f>IF(I126=1,1,IF(J126=1,2,IF(K126=1,3,"")))</f>
        <v/>
      </c>
      <c r="M126" s="4" t="str" cm="1">
        <f t="array" ref="M126">IFERROR(INDEX(Tabelle1[Spalte104],MATCH(1,(Tabelle1[Spalte1]=Tabelle1[[#This Row],[Spalte1]])*(Tabelle1[Spalte16]=Tabelle1[[#This Row],[Spalte15]]-1),0)),"")</f>
        <v/>
      </c>
      <c r="N126" s="4" t="str">
        <f>IF(M126&lt;&gt;"",L126-M126,"")</f>
        <v/>
      </c>
      <c r="O126" s="25"/>
      <c r="P126" s="4"/>
      <c r="Q126" s="4"/>
      <c r="R126" s="4"/>
      <c r="S126" s="4"/>
      <c r="T126" s="4"/>
      <c r="U126" s="4"/>
      <c r="V126" s="4"/>
      <c r="W126" s="5"/>
      <c r="X126" s="5"/>
      <c r="Y126" s="146">
        <f>DAYS360(Tabelle1[[#This Row],[Spalte15]],Tabelle1[[#This Row],[Spalte16]])/30</f>
        <v>0</v>
      </c>
      <c r="Z126" s="25"/>
      <c r="AA126" s="4"/>
      <c r="AB126" s="4"/>
      <c r="AC126" s="6"/>
      <c r="AD126" s="25"/>
      <c r="AE126" s="4"/>
      <c r="AF126" s="4"/>
      <c r="AG126" s="4"/>
      <c r="AH126" s="4"/>
      <c r="AI126" s="4"/>
      <c r="AJ126" s="4"/>
      <c r="AK126" s="7"/>
      <c r="AL126" s="25"/>
      <c r="AM126" s="4"/>
      <c r="AN126" s="8"/>
      <c r="AO126" s="8"/>
      <c r="AP126" s="9"/>
    </row>
    <row r="127" spans="1:42" x14ac:dyDescent="0.25">
      <c r="A127" s="1"/>
      <c r="B127" s="2"/>
      <c r="C127" s="3"/>
      <c r="D127" s="4"/>
      <c r="E127" s="25"/>
      <c r="F127" s="4"/>
      <c r="G127" s="4"/>
      <c r="H127" s="4"/>
      <c r="I127" s="4"/>
      <c r="J127" s="4"/>
      <c r="K127" s="4"/>
      <c r="L127" s="4" t="str">
        <f>IF(I127=1,1,IF(J127=1,2,IF(K127=1,3,"")))</f>
        <v/>
      </c>
      <c r="M127" s="4" t="str" cm="1">
        <f t="array" ref="M127">IFERROR(INDEX(Tabelle1[Spalte104],MATCH(1,(Tabelle1[Spalte1]=Tabelle1[[#This Row],[Spalte1]])*(Tabelle1[Spalte16]=Tabelle1[[#This Row],[Spalte15]]-1),0)),"")</f>
        <v/>
      </c>
      <c r="N127" s="4" t="str">
        <f>IF(M127&lt;&gt;"",L127-M127,"")</f>
        <v/>
      </c>
      <c r="O127" s="25"/>
      <c r="P127" s="4"/>
      <c r="Q127" s="4"/>
      <c r="R127" s="4"/>
      <c r="S127" s="4"/>
      <c r="T127" s="4"/>
      <c r="U127" s="4"/>
      <c r="V127" s="4"/>
      <c r="W127" s="5"/>
      <c r="X127" s="5"/>
      <c r="Y127" s="146">
        <f>DAYS360(Tabelle1[[#This Row],[Spalte15]],Tabelle1[[#This Row],[Spalte16]])/30</f>
        <v>0</v>
      </c>
      <c r="Z127" s="25"/>
      <c r="AA127" s="4"/>
      <c r="AB127" s="4"/>
      <c r="AC127" s="6"/>
      <c r="AD127" s="25"/>
      <c r="AE127" s="4"/>
      <c r="AF127" s="4"/>
      <c r="AG127" s="4"/>
      <c r="AH127" s="4"/>
      <c r="AI127" s="4"/>
      <c r="AJ127" s="4"/>
      <c r="AK127" s="7"/>
      <c r="AL127" s="25"/>
      <c r="AM127" s="4"/>
      <c r="AN127" s="8"/>
      <c r="AO127" s="8"/>
      <c r="AP127" s="9"/>
    </row>
    <row r="128" spans="1:42" x14ac:dyDescent="0.25">
      <c r="A128" s="1"/>
      <c r="B128" s="2"/>
      <c r="C128" s="3"/>
      <c r="D128" s="4"/>
      <c r="E128" s="25"/>
      <c r="F128" s="4"/>
      <c r="G128" s="4"/>
      <c r="H128" s="4"/>
      <c r="I128" s="4"/>
      <c r="J128" s="4"/>
      <c r="K128" s="4"/>
      <c r="L128" s="4" t="str">
        <f>IF(I128=1,1,IF(J128=1,2,IF(K128=1,3,"")))</f>
        <v/>
      </c>
      <c r="M128" s="4" t="str" cm="1">
        <f t="array" ref="M128">IFERROR(INDEX(Tabelle1[Spalte104],MATCH(1,(Tabelle1[Spalte1]=Tabelle1[[#This Row],[Spalte1]])*(Tabelle1[Spalte16]=Tabelle1[[#This Row],[Spalte15]]-1),0)),"")</f>
        <v/>
      </c>
      <c r="N128" s="4" t="str">
        <f>IF(M128&lt;&gt;"",L128-M128,"")</f>
        <v/>
      </c>
      <c r="O128" s="25"/>
      <c r="P128" s="4"/>
      <c r="Q128" s="4"/>
      <c r="R128" s="4"/>
      <c r="S128" s="4"/>
      <c r="T128" s="4"/>
      <c r="U128" s="4"/>
      <c r="V128" s="4"/>
      <c r="W128" s="5"/>
      <c r="X128" s="5"/>
      <c r="Y128" s="146">
        <f>DAYS360(Tabelle1[[#This Row],[Spalte15]],Tabelle1[[#This Row],[Spalte16]])/30</f>
        <v>0</v>
      </c>
      <c r="Z128" s="25"/>
      <c r="AA128" s="4"/>
      <c r="AB128" s="4"/>
      <c r="AC128" s="6"/>
      <c r="AD128" s="25"/>
      <c r="AE128" s="4"/>
      <c r="AF128" s="4"/>
      <c r="AG128" s="4"/>
      <c r="AH128" s="4"/>
      <c r="AI128" s="4"/>
      <c r="AJ128" s="4"/>
      <c r="AK128" s="7"/>
      <c r="AL128" s="25"/>
      <c r="AM128" s="4"/>
      <c r="AN128" s="8"/>
      <c r="AO128" s="8"/>
      <c r="AP128" s="9"/>
    </row>
    <row r="129" spans="1:42" x14ac:dyDescent="0.25">
      <c r="A129" s="1"/>
      <c r="B129" s="2"/>
      <c r="C129" s="3"/>
      <c r="D129" s="4"/>
      <c r="E129" s="25"/>
      <c r="F129" s="4"/>
      <c r="G129" s="4"/>
      <c r="H129" s="4"/>
      <c r="I129" s="4"/>
      <c r="J129" s="4"/>
      <c r="K129" s="4"/>
      <c r="L129" s="4" t="str">
        <f>IF(I129=1,1,IF(J129=1,2,IF(K129=1,3,"")))</f>
        <v/>
      </c>
      <c r="M129" s="4" t="str" cm="1">
        <f t="array" ref="M129">IFERROR(INDEX(Tabelle1[Spalte104],MATCH(1,(Tabelle1[Spalte1]=Tabelle1[[#This Row],[Spalte1]])*(Tabelle1[Spalte16]=Tabelle1[[#This Row],[Spalte15]]-1),0)),"")</f>
        <v/>
      </c>
      <c r="N129" s="4" t="str">
        <f>IF(M129&lt;&gt;"",L129-M129,"")</f>
        <v/>
      </c>
      <c r="O129" s="25"/>
      <c r="P129" s="4"/>
      <c r="Q129" s="4"/>
      <c r="R129" s="4"/>
      <c r="S129" s="4"/>
      <c r="T129" s="4"/>
      <c r="U129" s="4"/>
      <c r="V129" s="4"/>
      <c r="W129" s="5"/>
      <c r="X129" s="5"/>
      <c r="Y129" s="146">
        <f>DAYS360(Tabelle1[[#This Row],[Spalte15]],Tabelle1[[#This Row],[Spalte16]])/30</f>
        <v>0</v>
      </c>
      <c r="Z129" s="25"/>
      <c r="AA129" s="4"/>
      <c r="AB129" s="4"/>
      <c r="AC129" s="6"/>
      <c r="AD129" s="25"/>
      <c r="AE129" s="4"/>
      <c r="AF129" s="4"/>
      <c r="AG129" s="4"/>
      <c r="AH129" s="4"/>
      <c r="AI129" s="4"/>
      <c r="AJ129" s="4"/>
      <c r="AK129" s="7"/>
      <c r="AL129" s="25"/>
      <c r="AM129" s="4"/>
      <c r="AN129" s="8"/>
      <c r="AO129" s="8"/>
      <c r="AP129" s="9"/>
    </row>
    <row r="130" spans="1:42" x14ac:dyDescent="0.25">
      <c r="A130" s="1"/>
      <c r="B130" s="2"/>
      <c r="C130" s="3"/>
      <c r="D130" s="4"/>
      <c r="E130" s="25"/>
      <c r="F130" s="4"/>
      <c r="G130" s="4"/>
      <c r="H130" s="4"/>
      <c r="I130" s="4"/>
      <c r="J130" s="4"/>
      <c r="K130" s="4"/>
      <c r="L130" s="4" t="str">
        <f>IF(I130=1,1,IF(J130=1,2,IF(K130=1,3,"")))</f>
        <v/>
      </c>
      <c r="M130" s="4" t="str" cm="1">
        <f t="array" ref="M130">IFERROR(INDEX(Tabelle1[Spalte104],MATCH(1,(Tabelle1[Spalte1]=Tabelle1[[#This Row],[Spalte1]])*(Tabelle1[Spalte16]=Tabelle1[[#This Row],[Spalte15]]-1),0)),"")</f>
        <v/>
      </c>
      <c r="N130" s="4" t="str">
        <f>IF(M130&lt;&gt;"",L130-M130,"")</f>
        <v/>
      </c>
      <c r="O130" s="25"/>
      <c r="P130" s="4"/>
      <c r="Q130" s="4"/>
      <c r="R130" s="4"/>
      <c r="S130" s="4"/>
      <c r="T130" s="4"/>
      <c r="U130" s="4"/>
      <c r="V130" s="4"/>
      <c r="W130" s="5"/>
      <c r="X130" s="5"/>
      <c r="Y130" s="146">
        <f>DAYS360(Tabelle1[[#This Row],[Spalte15]],Tabelle1[[#This Row],[Spalte16]])/30</f>
        <v>0</v>
      </c>
      <c r="Z130" s="25"/>
      <c r="AA130" s="4"/>
      <c r="AB130" s="4"/>
      <c r="AC130" s="6"/>
      <c r="AD130" s="25"/>
      <c r="AE130" s="4"/>
      <c r="AF130" s="4"/>
      <c r="AG130" s="4"/>
      <c r="AH130" s="4"/>
      <c r="AI130" s="4"/>
      <c r="AJ130" s="4"/>
      <c r="AK130" s="7"/>
      <c r="AL130" s="25"/>
      <c r="AM130" s="4"/>
      <c r="AN130" s="8"/>
      <c r="AO130" s="8"/>
      <c r="AP130" s="9"/>
    </row>
    <row r="131" spans="1:42" x14ac:dyDescent="0.25">
      <c r="A131" s="1"/>
      <c r="B131" s="2"/>
      <c r="C131" s="3"/>
      <c r="D131" s="4"/>
      <c r="E131" s="25"/>
      <c r="F131" s="4"/>
      <c r="G131" s="4"/>
      <c r="H131" s="4"/>
      <c r="I131" s="4"/>
      <c r="J131" s="4"/>
      <c r="K131" s="4"/>
      <c r="L131" s="4" t="str">
        <f>IF(I131=1,1,IF(J131=1,2,IF(K131=1,3,"")))</f>
        <v/>
      </c>
      <c r="M131" s="4" t="str" cm="1">
        <f t="array" ref="M131">IFERROR(INDEX(Tabelle1[Spalte104],MATCH(1,(Tabelle1[Spalte1]=Tabelle1[[#This Row],[Spalte1]])*(Tabelle1[Spalte16]=Tabelle1[[#This Row],[Spalte15]]-1),0)),"")</f>
        <v/>
      </c>
      <c r="N131" s="4" t="str">
        <f>IF(M131&lt;&gt;"",L131-M131,"")</f>
        <v/>
      </c>
      <c r="O131" s="25"/>
      <c r="P131" s="4"/>
      <c r="Q131" s="4"/>
      <c r="R131" s="4"/>
      <c r="S131" s="4"/>
      <c r="T131" s="4"/>
      <c r="U131" s="4"/>
      <c r="V131" s="4"/>
      <c r="W131" s="5"/>
      <c r="X131" s="5"/>
      <c r="Y131" s="146">
        <f>DAYS360(Tabelle1[[#This Row],[Spalte15]],Tabelle1[[#This Row],[Spalte16]])/30</f>
        <v>0</v>
      </c>
      <c r="Z131" s="25"/>
      <c r="AA131" s="4"/>
      <c r="AB131" s="4"/>
      <c r="AC131" s="6"/>
      <c r="AD131" s="25"/>
      <c r="AE131" s="4"/>
      <c r="AF131" s="4"/>
      <c r="AG131" s="4"/>
      <c r="AH131" s="4"/>
      <c r="AI131" s="4"/>
      <c r="AJ131" s="4"/>
      <c r="AK131" s="7"/>
      <c r="AL131" s="25"/>
      <c r="AM131" s="4"/>
      <c r="AN131" s="8"/>
      <c r="AO131" s="8"/>
      <c r="AP131" s="9"/>
    </row>
    <row r="132" spans="1:42" x14ac:dyDescent="0.25">
      <c r="A132" s="1"/>
      <c r="B132" s="2"/>
      <c r="C132" s="3"/>
      <c r="D132" s="4"/>
      <c r="E132" s="25"/>
      <c r="F132" s="4"/>
      <c r="G132" s="4"/>
      <c r="H132" s="4"/>
      <c r="I132" s="4"/>
      <c r="J132" s="4"/>
      <c r="K132" s="4"/>
      <c r="L132" s="4" t="str">
        <f>IF(I132=1,1,IF(J132=1,2,IF(K132=1,3,"")))</f>
        <v/>
      </c>
      <c r="M132" s="4" t="str" cm="1">
        <f t="array" ref="M132">IFERROR(INDEX(Tabelle1[Spalte104],MATCH(1,(Tabelle1[Spalte1]=Tabelle1[[#This Row],[Spalte1]])*(Tabelle1[Spalte16]=Tabelle1[[#This Row],[Spalte15]]-1),0)),"")</f>
        <v/>
      </c>
      <c r="N132" s="4" t="str">
        <f>IF(M132&lt;&gt;"",L132-M132,"")</f>
        <v/>
      </c>
      <c r="O132" s="25"/>
      <c r="P132" s="4"/>
      <c r="Q132" s="4"/>
      <c r="R132" s="4"/>
      <c r="S132" s="4"/>
      <c r="T132" s="4"/>
      <c r="U132" s="4"/>
      <c r="V132" s="4"/>
      <c r="W132" s="5"/>
      <c r="X132" s="5"/>
      <c r="Y132" s="146">
        <f>DAYS360(Tabelle1[[#This Row],[Spalte15]],Tabelle1[[#This Row],[Spalte16]])/30</f>
        <v>0</v>
      </c>
      <c r="Z132" s="25"/>
      <c r="AA132" s="4"/>
      <c r="AB132" s="4"/>
      <c r="AC132" s="6"/>
      <c r="AD132" s="25"/>
      <c r="AE132" s="4"/>
      <c r="AF132" s="4"/>
      <c r="AG132" s="4"/>
      <c r="AH132" s="4"/>
      <c r="AI132" s="4"/>
      <c r="AJ132" s="4"/>
      <c r="AK132" s="7"/>
      <c r="AL132" s="25"/>
      <c r="AM132" s="4"/>
      <c r="AN132" s="8"/>
      <c r="AO132" s="8"/>
      <c r="AP132" s="9"/>
    </row>
    <row r="133" spans="1:42" x14ac:dyDescent="0.25">
      <c r="A133" s="1"/>
      <c r="B133" s="2"/>
      <c r="C133" s="3"/>
      <c r="D133" s="4"/>
      <c r="E133" s="25"/>
      <c r="F133" s="4"/>
      <c r="G133" s="4"/>
      <c r="H133" s="4"/>
      <c r="I133" s="4"/>
      <c r="J133" s="4"/>
      <c r="K133" s="4"/>
      <c r="L133" s="4" t="str">
        <f>IF(I133=1,1,IF(J133=1,2,IF(K133=1,3,"")))</f>
        <v/>
      </c>
      <c r="M133" s="4" t="str" cm="1">
        <f t="array" ref="M133">IFERROR(INDEX(Tabelle1[Spalte104],MATCH(1,(Tabelle1[Spalte1]=Tabelle1[[#This Row],[Spalte1]])*(Tabelle1[Spalte16]=Tabelle1[[#This Row],[Spalte15]]-1),0)),"")</f>
        <v/>
      </c>
      <c r="N133" s="4" t="str">
        <f>IF(M133&lt;&gt;"",L133-M133,"")</f>
        <v/>
      </c>
      <c r="O133" s="25"/>
      <c r="P133" s="4"/>
      <c r="Q133" s="4"/>
      <c r="R133" s="4"/>
      <c r="S133" s="4"/>
      <c r="T133" s="4"/>
      <c r="U133" s="4"/>
      <c r="V133" s="4"/>
      <c r="W133" s="5"/>
      <c r="X133" s="5"/>
      <c r="Y133" s="146">
        <f>DAYS360(Tabelle1[[#This Row],[Spalte15]],Tabelle1[[#This Row],[Spalte16]])/30</f>
        <v>0</v>
      </c>
      <c r="Z133" s="25"/>
      <c r="AA133" s="4"/>
      <c r="AB133" s="4"/>
      <c r="AC133" s="6"/>
      <c r="AD133" s="25"/>
      <c r="AE133" s="4"/>
      <c r="AF133" s="4"/>
      <c r="AG133" s="4"/>
      <c r="AH133" s="4"/>
      <c r="AI133" s="4"/>
      <c r="AJ133" s="4"/>
      <c r="AK133" s="7"/>
      <c r="AL133" s="25"/>
      <c r="AM133" s="4"/>
      <c r="AN133" s="8"/>
      <c r="AO133" s="8"/>
      <c r="AP133" s="9"/>
    </row>
    <row r="134" spans="1:42" x14ac:dyDescent="0.25">
      <c r="A134" s="1"/>
      <c r="B134" s="2"/>
      <c r="C134" s="3"/>
      <c r="D134" s="4"/>
      <c r="E134" s="25"/>
      <c r="F134" s="4"/>
      <c r="G134" s="4"/>
      <c r="H134" s="4"/>
      <c r="I134" s="4"/>
      <c r="J134" s="4"/>
      <c r="K134" s="4"/>
      <c r="L134" s="4" t="str">
        <f>IF(I134=1,1,IF(J134=1,2,IF(K134=1,3,"")))</f>
        <v/>
      </c>
      <c r="M134" s="4" t="str" cm="1">
        <f t="array" ref="M134">IFERROR(INDEX(Tabelle1[Spalte104],MATCH(1,(Tabelle1[Spalte1]=Tabelle1[[#This Row],[Spalte1]])*(Tabelle1[Spalte16]=Tabelle1[[#This Row],[Spalte15]]-1),0)),"")</f>
        <v/>
      </c>
      <c r="N134" s="4" t="str">
        <f>IF(M134&lt;&gt;"",L134-M134,"")</f>
        <v/>
      </c>
      <c r="O134" s="25"/>
      <c r="P134" s="4"/>
      <c r="Q134" s="4"/>
      <c r="R134" s="4"/>
      <c r="S134" s="4"/>
      <c r="T134" s="4"/>
      <c r="U134" s="4"/>
      <c r="V134" s="4"/>
      <c r="W134" s="5"/>
      <c r="X134" s="5"/>
      <c r="Y134" s="146">
        <f>DAYS360(Tabelle1[[#This Row],[Spalte15]],Tabelle1[[#This Row],[Spalte16]])/30</f>
        <v>0</v>
      </c>
      <c r="Z134" s="25"/>
      <c r="AA134" s="4"/>
      <c r="AB134" s="4"/>
      <c r="AC134" s="6"/>
      <c r="AD134" s="25"/>
      <c r="AE134" s="4"/>
      <c r="AF134" s="4"/>
      <c r="AG134" s="4"/>
      <c r="AH134" s="4"/>
      <c r="AI134" s="4"/>
      <c r="AJ134" s="4"/>
      <c r="AK134" s="7"/>
      <c r="AL134" s="25"/>
      <c r="AM134" s="4"/>
      <c r="AN134" s="8"/>
      <c r="AO134" s="8"/>
      <c r="AP134" s="9"/>
    </row>
    <row r="135" spans="1:42" x14ac:dyDescent="0.25">
      <c r="A135" s="1"/>
      <c r="B135" s="2"/>
      <c r="C135" s="3"/>
      <c r="D135" s="4"/>
      <c r="E135" s="25"/>
      <c r="F135" s="4"/>
      <c r="G135" s="4"/>
      <c r="H135" s="4"/>
      <c r="I135" s="4"/>
      <c r="J135" s="4"/>
      <c r="K135" s="4"/>
      <c r="L135" s="4" t="str">
        <f>IF(I135=1,1,IF(J135=1,2,IF(K135=1,3,"")))</f>
        <v/>
      </c>
      <c r="M135" s="4" t="str" cm="1">
        <f t="array" ref="M135">IFERROR(INDEX(Tabelle1[Spalte104],MATCH(1,(Tabelle1[Spalte1]=Tabelle1[[#This Row],[Spalte1]])*(Tabelle1[Spalte16]=Tabelle1[[#This Row],[Spalte15]]-1),0)),"")</f>
        <v/>
      </c>
      <c r="N135" s="4" t="str">
        <f>IF(M135&lt;&gt;"",L135-M135,"")</f>
        <v/>
      </c>
      <c r="O135" s="25"/>
      <c r="P135" s="4"/>
      <c r="Q135" s="4"/>
      <c r="R135" s="4"/>
      <c r="S135" s="4"/>
      <c r="T135" s="4"/>
      <c r="U135" s="4"/>
      <c r="V135" s="4"/>
      <c r="W135" s="5"/>
      <c r="X135" s="5"/>
      <c r="Y135" s="146">
        <f>DAYS360(Tabelle1[[#This Row],[Spalte15]],Tabelle1[[#This Row],[Spalte16]])/30</f>
        <v>0</v>
      </c>
      <c r="Z135" s="25"/>
      <c r="AA135" s="4"/>
      <c r="AB135" s="4"/>
      <c r="AC135" s="6"/>
      <c r="AD135" s="25"/>
      <c r="AE135" s="4"/>
      <c r="AF135" s="4"/>
      <c r="AG135" s="4"/>
      <c r="AH135" s="4"/>
      <c r="AI135" s="4"/>
      <c r="AJ135" s="4"/>
      <c r="AK135" s="7"/>
      <c r="AL135" s="25"/>
      <c r="AM135" s="4"/>
      <c r="AN135" s="8"/>
      <c r="AO135" s="8"/>
      <c r="AP135" s="9"/>
    </row>
    <row r="136" spans="1:42" x14ac:dyDescent="0.25">
      <c r="A136" s="1"/>
      <c r="B136" s="2"/>
      <c r="C136" s="3"/>
      <c r="D136" s="4"/>
      <c r="E136" s="25"/>
      <c r="F136" s="4"/>
      <c r="G136" s="4"/>
      <c r="H136" s="4"/>
      <c r="I136" s="4"/>
      <c r="J136" s="4"/>
      <c r="K136" s="4"/>
      <c r="L136" s="4" t="str">
        <f>IF(I136=1,1,IF(J136=1,2,IF(K136=1,3,"")))</f>
        <v/>
      </c>
      <c r="M136" s="4" t="str" cm="1">
        <f t="array" ref="M136">IFERROR(INDEX(Tabelle1[Spalte104],MATCH(1,(Tabelle1[Spalte1]=Tabelle1[[#This Row],[Spalte1]])*(Tabelle1[Spalte16]=Tabelle1[[#This Row],[Spalte15]]-1),0)),"")</f>
        <v/>
      </c>
      <c r="N136" s="4" t="str">
        <f>IF(M136&lt;&gt;"",L136-M136,"")</f>
        <v/>
      </c>
      <c r="O136" s="25"/>
      <c r="P136" s="4"/>
      <c r="Q136" s="4"/>
      <c r="R136" s="4"/>
      <c r="S136" s="4"/>
      <c r="T136" s="4"/>
      <c r="U136" s="4"/>
      <c r="V136" s="4"/>
      <c r="W136" s="5"/>
      <c r="X136" s="5"/>
      <c r="Y136" s="146">
        <f>DAYS360(Tabelle1[[#This Row],[Spalte15]],Tabelle1[[#This Row],[Spalte16]])/30</f>
        <v>0</v>
      </c>
      <c r="Z136" s="25"/>
      <c r="AA136" s="4"/>
      <c r="AB136" s="4"/>
      <c r="AC136" s="6"/>
      <c r="AD136" s="25"/>
      <c r="AE136" s="4"/>
      <c r="AF136" s="4"/>
      <c r="AG136" s="4"/>
      <c r="AH136" s="4"/>
      <c r="AI136" s="4"/>
      <c r="AJ136" s="4"/>
      <c r="AK136" s="7"/>
      <c r="AL136" s="25"/>
      <c r="AM136" s="4"/>
      <c r="AN136" s="8"/>
      <c r="AO136" s="8"/>
      <c r="AP136" s="9"/>
    </row>
    <row r="137" spans="1:42" x14ac:dyDescent="0.25">
      <c r="A137" s="1"/>
      <c r="B137" s="2"/>
      <c r="C137" s="3"/>
      <c r="D137" s="4"/>
      <c r="E137" s="25"/>
      <c r="F137" s="4"/>
      <c r="G137" s="4"/>
      <c r="H137" s="4"/>
      <c r="I137" s="4"/>
      <c r="J137" s="4"/>
      <c r="K137" s="4"/>
      <c r="L137" s="4" t="str">
        <f>IF(I137=1,1,IF(J137=1,2,IF(K137=1,3,"")))</f>
        <v/>
      </c>
      <c r="M137" s="4" t="str" cm="1">
        <f t="array" ref="M137">IFERROR(INDEX(Tabelle1[Spalte104],MATCH(1,(Tabelle1[Spalte1]=Tabelle1[[#This Row],[Spalte1]])*(Tabelle1[Spalte16]=Tabelle1[[#This Row],[Spalte15]]-1),0)),"")</f>
        <v/>
      </c>
      <c r="N137" s="4" t="str">
        <f>IF(M137&lt;&gt;"",L137-M137,"")</f>
        <v/>
      </c>
      <c r="O137" s="25"/>
      <c r="P137" s="4"/>
      <c r="Q137" s="4"/>
      <c r="R137" s="4"/>
      <c r="S137" s="4"/>
      <c r="T137" s="4"/>
      <c r="U137" s="4"/>
      <c r="V137" s="4"/>
      <c r="W137" s="5"/>
      <c r="X137" s="5"/>
      <c r="Y137" s="146">
        <f>DAYS360(Tabelle1[[#This Row],[Spalte15]],Tabelle1[[#This Row],[Spalte16]])/30</f>
        <v>0</v>
      </c>
      <c r="Z137" s="25"/>
      <c r="AA137" s="4"/>
      <c r="AB137" s="4"/>
      <c r="AC137" s="6"/>
      <c r="AD137" s="25"/>
      <c r="AE137" s="4"/>
      <c r="AF137" s="4"/>
      <c r="AG137" s="4"/>
      <c r="AH137" s="4"/>
      <c r="AI137" s="4"/>
      <c r="AJ137" s="4"/>
      <c r="AK137" s="7"/>
      <c r="AL137" s="25"/>
      <c r="AM137" s="4"/>
      <c r="AN137" s="8"/>
      <c r="AO137" s="8"/>
      <c r="AP137" s="9"/>
    </row>
    <row r="138" spans="1:42" x14ac:dyDescent="0.25">
      <c r="A138" s="1"/>
      <c r="B138" s="2"/>
      <c r="C138" s="3"/>
      <c r="D138" s="4"/>
      <c r="E138" s="25"/>
      <c r="F138" s="4"/>
      <c r="G138" s="4"/>
      <c r="H138" s="4"/>
      <c r="I138" s="4"/>
      <c r="J138" s="4"/>
      <c r="K138" s="4"/>
      <c r="L138" s="4" t="str">
        <f>IF(I138=1,1,IF(J138=1,2,IF(K138=1,3,"")))</f>
        <v/>
      </c>
      <c r="M138" s="4" t="str" cm="1">
        <f t="array" ref="M138">IFERROR(INDEX(Tabelle1[Spalte104],MATCH(1,(Tabelle1[Spalte1]=Tabelle1[[#This Row],[Spalte1]])*(Tabelle1[Spalte16]=Tabelle1[[#This Row],[Spalte15]]-1),0)),"")</f>
        <v/>
      </c>
      <c r="N138" s="4" t="str">
        <f>IF(M138&lt;&gt;"",L138-M138,"")</f>
        <v/>
      </c>
      <c r="O138" s="25"/>
      <c r="P138" s="4"/>
      <c r="Q138" s="4"/>
      <c r="R138" s="4"/>
      <c r="S138" s="4"/>
      <c r="T138" s="4"/>
      <c r="U138" s="4"/>
      <c r="V138" s="4"/>
      <c r="W138" s="5"/>
      <c r="X138" s="5"/>
      <c r="Y138" s="146">
        <f>DAYS360(Tabelle1[[#This Row],[Spalte15]],Tabelle1[[#This Row],[Spalte16]])/30</f>
        <v>0</v>
      </c>
      <c r="Z138" s="25"/>
      <c r="AA138" s="4"/>
      <c r="AB138" s="4"/>
      <c r="AC138" s="6"/>
      <c r="AD138" s="25"/>
      <c r="AE138" s="4"/>
      <c r="AF138" s="4"/>
      <c r="AG138" s="4"/>
      <c r="AH138" s="4"/>
      <c r="AI138" s="4"/>
      <c r="AJ138" s="4"/>
      <c r="AK138" s="7"/>
      <c r="AL138" s="25"/>
      <c r="AM138" s="4"/>
      <c r="AN138" s="8"/>
      <c r="AO138" s="8"/>
      <c r="AP138" s="9"/>
    </row>
    <row r="139" spans="1:42" x14ac:dyDescent="0.25">
      <c r="A139" s="1"/>
      <c r="B139" s="2"/>
      <c r="C139" s="3"/>
      <c r="D139" s="4"/>
      <c r="E139" s="25"/>
      <c r="F139" s="4"/>
      <c r="G139" s="4"/>
      <c r="H139" s="4"/>
      <c r="I139" s="4"/>
      <c r="J139" s="4"/>
      <c r="K139" s="4"/>
      <c r="L139" s="4" t="str">
        <f>IF(I139=1,1,IF(J139=1,2,IF(K139=1,3,"")))</f>
        <v/>
      </c>
      <c r="M139" s="4" t="str" cm="1">
        <f t="array" ref="M139">IFERROR(INDEX(Tabelle1[Spalte104],MATCH(1,(Tabelle1[Spalte1]=Tabelle1[[#This Row],[Spalte1]])*(Tabelle1[Spalte16]=Tabelle1[[#This Row],[Spalte15]]-1),0)),"")</f>
        <v/>
      </c>
      <c r="N139" s="4" t="str">
        <f>IF(M139&lt;&gt;"",L139-M139,"")</f>
        <v/>
      </c>
      <c r="O139" s="25"/>
      <c r="P139" s="4"/>
      <c r="Q139" s="4"/>
      <c r="R139" s="4"/>
      <c r="S139" s="4"/>
      <c r="T139" s="4"/>
      <c r="U139" s="4"/>
      <c r="V139" s="4"/>
      <c r="W139" s="5"/>
      <c r="X139" s="5"/>
      <c r="Y139" s="146">
        <f>DAYS360(Tabelle1[[#This Row],[Spalte15]],Tabelle1[[#This Row],[Spalte16]])/30</f>
        <v>0</v>
      </c>
      <c r="Z139" s="25"/>
      <c r="AA139" s="4"/>
      <c r="AB139" s="4"/>
      <c r="AC139" s="6"/>
      <c r="AD139" s="25"/>
      <c r="AE139" s="4"/>
      <c r="AF139" s="4"/>
      <c r="AG139" s="4"/>
      <c r="AH139" s="4"/>
      <c r="AI139" s="4"/>
      <c r="AJ139" s="4"/>
      <c r="AK139" s="7"/>
      <c r="AL139" s="25"/>
      <c r="AM139" s="4"/>
      <c r="AN139" s="8"/>
      <c r="AO139" s="8"/>
      <c r="AP139" s="9"/>
    </row>
    <row r="140" spans="1:42" x14ac:dyDescent="0.25">
      <c r="A140" s="1"/>
      <c r="B140" s="2"/>
      <c r="C140" s="3"/>
      <c r="D140" s="4"/>
      <c r="E140" s="25"/>
      <c r="F140" s="4"/>
      <c r="G140" s="4"/>
      <c r="H140" s="4"/>
      <c r="I140" s="4"/>
      <c r="J140" s="4"/>
      <c r="K140" s="4"/>
      <c r="L140" s="4" t="str">
        <f>IF(I140=1,1,IF(J140=1,2,IF(K140=1,3,"")))</f>
        <v/>
      </c>
      <c r="M140" s="4" t="str" cm="1">
        <f t="array" ref="M140">IFERROR(INDEX(Tabelle1[Spalte104],MATCH(1,(Tabelle1[Spalte1]=Tabelle1[[#This Row],[Spalte1]])*(Tabelle1[Spalte16]=Tabelle1[[#This Row],[Spalte15]]-1),0)),"")</f>
        <v/>
      </c>
      <c r="N140" s="4" t="str">
        <f>IF(M140&lt;&gt;"",L140-M140,"")</f>
        <v/>
      </c>
      <c r="O140" s="25"/>
      <c r="P140" s="4"/>
      <c r="Q140" s="4"/>
      <c r="R140" s="4"/>
      <c r="S140" s="4"/>
      <c r="T140" s="4"/>
      <c r="U140" s="4"/>
      <c r="V140" s="4"/>
      <c r="W140" s="5"/>
      <c r="X140" s="5"/>
      <c r="Y140" s="146">
        <f>DAYS360(Tabelle1[[#This Row],[Spalte15]],Tabelle1[[#This Row],[Spalte16]])/30</f>
        <v>0</v>
      </c>
      <c r="Z140" s="25"/>
      <c r="AA140" s="4"/>
      <c r="AB140" s="4"/>
      <c r="AC140" s="6"/>
      <c r="AD140" s="25"/>
      <c r="AE140" s="4"/>
      <c r="AF140" s="4"/>
      <c r="AG140" s="4"/>
      <c r="AH140" s="4"/>
      <c r="AI140" s="4"/>
      <c r="AJ140" s="4"/>
      <c r="AK140" s="7"/>
      <c r="AL140" s="25"/>
      <c r="AM140" s="4"/>
      <c r="AN140" s="8"/>
      <c r="AO140" s="8"/>
      <c r="AP140" s="9"/>
    </row>
    <row r="141" spans="1:42" x14ac:dyDescent="0.25">
      <c r="A141" s="1"/>
      <c r="B141" s="2"/>
      <c r="C141" s="3"/>
      <c r="D141" s="4"/>
      <c r="E141" s="25"/>
      <c r="F141" s="4"/>
      <c r="G141" s="4"/>
      <c r="H141" s="4"/>
      <c r="I141" s="4"/>
      <c r="J141" s="4"/>
      <c r="K141" s="4"/>
      <c r="L141" s="4" t="str">
        <f>IF(I141=1,1,IF(J141=1,2,IF(K141=1,3,"")))</f>
        <v/>
      </c>
      <c r="M141" s="4" t="str" cm="1">
        <f t="array" ref="M141">IFERROR(INDEX(Tabelle1[Spalte104],MATCH(1,(Tabelle1[Spalte1]=Tabelle1[[#This Row],[Spalte1]])*(Tabelle1[Spalte16]=Tabelle1[[#This Row],[Spalte15]]-1),0)),"")</f>
        <v/>
      </c>
      <c r="N141" s="4" t="str">
        <f>IF(M141&lt;&gt;"",L141-M141,"")</f>
        <v/>
      </c>
      <c r="O141" s="25"/>
      <c r="P141" s="4"/>
      <c r="Q141" s="4"/>
      <c r="R141" s="4"/>
      <c r="S141" s="4"/>
      <c r="T141" s="4"/>
      <c r="U141" s="4"/>
      <c r="V141" s="4"/>
      <c r="W141" s="5"/>
      <c r="X141" s="5"/>
      <c r="Y141" s="146">
        <f>DAYS360(Tabelle1[[#This Row],[Spalte15]],Tabelle1[[#This Row],[Spalte16]])/30</f>
        <v>0</v>
      </c>
      <c r="Z141" s="25"/>
      <c r="AA141" s="4"/>
      <c r="AB141" s="4"/>
      <c r="AC141" s="6"/>
      <c r="AD141" s="25"/>
      <c r="AE141" s="4"/>
      <c r="AF141" s="4"/>
      <c r="AG141" s="4"/>
      <c r="AH141" s="4"/>
      <c r="AI141" s="4"/>
      <c r="AJ141" s="4"/>
      <c r="AK141" s="7"/>
      <c r="AL141" s="25"/>
      <c r="AM141" s="4"/>
      <c r="AN141" s="8"/>
      <c r="AO141" s="8"/>
      <c r="AP141" s="9"/>
    </row>
    <row r="142" spans="1:42" x14ac:dyDescent="0.25">
      <c r="A142" s="1"/>
      <c r="B142" s="2"/>
      <c r="C142" s="3"/>
      <c r="D142" s="4"/>
      <c r="E142" s="25"/>
      <c r="F142" s="4"/>
      <c r="G142" s="4"/>
      <c r="H142" s="4"/>
      <c r="I142" s="4"/>
      <c r="J142" s="4"/>
      <c r="K142" s="4"/>
      <c r="L142" s="4" t="str">
        <f>IF(I142=1,1,IF(J142=1,2,IF(K142=1,3,"")))</f>
        <v/>
      </c>
      <c r="M142" s="4" t="str" cm="1">
        <f t="array" ref="M142">IFERROR(INDEX(Tabelle1[Spalte104],MATCH(1,(Tabelle1[Spalte1]=Tabelle1[[#This Row],[Spalte1]])*(Tabelle1[Spalte16]=Tabelle1[[#This Row],[Spalte15]]-1),0)),"")</f>
        <v/>
      </c>
      <c r="N142" s="4" t="str">
        <f>IF(M142&lt;&gt;"",L142-M142,"")</f>
        <v/>
      </c>
      <c r="O142" s="25"/>
      <c r="P142" s="4"/>
      <c r="Q142" s="4"/>
      <c r="R142" s="4"/>
      <c r="S142" s="4"/>
      <c r="T142" s="4"/>
      <c r="U142" s="4"/>
      <c r="V142" s="4"/>
      <c r="W142" s="5"/>
      <c r="X142" s="5"/>
      <c r="Y142" s="146">
        <f>DAYS360(Tabelle1[[#This Row],[Spalte15]],Tabelle1[[#This Row],[Spalte16]])/30</f>
        <v>0</v>
      </c>
      <c r="Z142" s="25"/>
      <c r="AA142" s="4"/>
      <c r="AB142" s="4"/>
      <c r="AC142" s="6"/>
      <c r="AD142" s="25"/>
      <c r="AE142" s="4"/>
      <c r="AF142" s="4"/>
      <c r="AG142" s="4"/>
      <c r="AH142" s="4"/>
      <c r="AI142" s="4"/>
      <c r="AJ142" s="4"/>
      <c r="AK142" s="7"/>
      <c r="AL142" s="25"/>
      <c r="AM142" s="4"/>
      <c r="AN142" s="8"/>
      <c r="AO142" s="8"/>
      <c r="AP142" s="9"/>
    </row>
    <row r="143" spans="1:42" x14ac:dyDescent="0.25">
      <c r="A143" s="1"/>
      <c r="B143" s="2"/>
      <c r="C143" s="3"/>
      <c r="D143" s="4"/>
      <c r="E143" s="25"/>
      <c r="F143" s="4"/>
      <c r="G143" s="4"/>
      <c r="H143" s="4"/>
      <c r="I143" s="4"/>
      <c r="J143" s="4"/>
      <c r="K143" s="4"/>
      <c r="L143" s="4" t="str">
        <f>IF(I143=1,1,IF(J143=1,2,IF(K143=1,3,"")))</f>
        <v/>
      </c>
      <c r="M143" s="4" t="str" cm="1">
        <f t="array" ref="M143">IFERROR(INDEX(Tabelle1[Spalte104],MATCH(1,(Tabelle1[Spalte1]=Tabelle1[[#This Row],[Spalte1]])*(Tabelle1[Spalte16]=Tabelle1[[#This Row],[Spalte15]]-1),0)),"")</f>
        <v/>
      </c>
      <c r="N143" s="4" t="str">
        <f>IF(M143&lt;&gt;"",L143-M143,"")</f>
        <v/>
      </c>
      <c r="O143" s="25"/>
      <c r="P143" s="4"/>
      <c r="Q143" s="4"/>
      <c r="R143" s="4"/>
      <c r="S143" s="4"/>
      <c r="T143" s="4"/>
      <c r="U143" s="4"/>
      <c r="V143" s="4"/>
      <c r="W143" s="5"/>
      <c r="X143" s="5"/>
      <c r="Y143" s="146">
        <f>DAYS360(Tabelle1[[#This Row],[Spalte15]],Tabelle1[[#This Row],[Spalte16]])/30</f>
        <v>0</v>
      </c>
      <c r="Z143" s="25"/>
      <c r="AA143" s="4"/>
      <c r="AB143" s="4"/>
      <c r="AC143" s="6"/>
      <c r="AD143" s="25"/>
      <c r="AE143" s="4"/>
      <c r="AF143" s="4"/>
      <c r="AG143" s="4"/>
      <c r="AH143" s="4"/>
      <c r="AI143" s="4"/>
      <c r="AJ143" s="4"/>
      <c r="AK143" s="7"/>
      <c r="AL143" s="25"/>
      <c r="AM143" s="4"/>
      <c r="AN143" s="8"/>
      <c r="AO143" s="8"/>
      <c r="AP143" s="9"/>
    </row>
    <row r="144" spans="1:42" x14ac:dyDescent="0.25">
      <c r="A144" s="1"/>
      <c r="B144" s="2"/>
      <c r="C144" s="3"/>
      <c r="D144" s="4"/>
      <c r="E144" s="25"/>
      <c r="F144" s="4"/>
      <c r="G144" s="4"/>
      <c r="H144" s="4"/>
      <c r="I144" s="4"/>
      <c r="J144" s="4"/>
      <c r="K144" s="4"/>
      <c r="L144" s="4" t="str">
        <f>IF(I144=1,1,IF(J144=1,2,IF(K144=1,3,"")))</f>
        <v/>
      </c>
      <c r="M144" s="4" t="str" cm="1">
        <f t="array" ref="M144">IFERROR(INDEX(Tabelle1[Spalte104],MATCH(1,(Tabelle1[Spalte1]=Tabelle1[[#This Row],[Spalte1]])*(Tabelle1[Spalte16]=Tabelle1[[#This Row],[Spalte15]]-1),0)),"")</f>
        <v/>
      </c>
      <c r="N144" s="4" t="str">
        <f>IF(M144&lt;&gt;"",L144-M144,"")</f>
        <v/>
      </c>
      <c r="O144" s="25"/>
      <c r="P144" s="4"/>
      <c r="Q144" s="4"/>
      <c r="R144" s="4"/>
      <c r="S144" s="4"/>
      <c r="T144" s="4"/>
      <c r="U144" s="4"/>
      <c r="V144" s="4"/>
      <c r="W144" s="5"/>
      <c r="X144" s="5"/>
      <c r="Y144" s="146">
        <f>DAYS360(Tabelle1[[#This Row],[Spalte15]],Tabelle1[[#This Row],[Spalte16]])/30</f>
        <v>0</v>
      </c>
      <c r="Z144" s="25"/>
      <c r="AA144" s="4"/>
      <c r="AB144" s="4"/>
      <c r="AC144" s="6"/>
      <c r="AD144" s="25"/>
      <c r="AE144" s="4"/>
      <c r="AF144" s="4"/>
      <c r="AG144" s="4"/>
      <c r="AH144" s="4"/>
      <c r="AI144" s="4"/>
      <c r="AJ144" s="4"/>
      <c r="AK144" s="7"/>
      <c r="AL144" s="25"/>
      <c r="AM144" s="4"/>
      <c r="AN144" s="8"/>
      <c r="AO144" s="8"/>
      <c r="AP144" s="9"/>
    </row>
    <row r="145" spans="1:42" x14ac:dyDescent="0.25">
      <c r="A145" s="1"/>
      <c r="B145" s="2"/>
      <c r="C145" s="3"/>
      <c r="D145" s="4"/>
      <c r="E145" s="25"/>
      <c r="F145" s="4"/>
      <c r="G145" s="4"/>
      <c r="H145" s="4"/>
      <c r="I145" s="4"/>
      <c r="J145" s="4"/>
      <c r="K145" s="4"/>
      <c r="L145" s="4" t="str">
        <f>IF(I145=1,1,IF(J145=1,2,IF(K145=1,3,"")))</f>
        <v/>
      </c>
      <c r="M145" s="4" t="str" cm="1">
        <f t="array" ref="M145">IFERROR(INDEX(Tabelle1[Spalte104],MATCH(1,(Tabelle1[Spalte1]=Tabelle1[[#This Row],[Spalte1]])*(Tabelle1[Spalte16]=Tabelle1[[#This Row],[Spalte15]]-1),0)),"")</f>
        <v/>
      </c>
      <c r="N145" s="4" t="str">
        <f>IF(M145&lt;&gt;"",L145-M145,"")</f>
        <v/>
      </c>
      <c r="O145" s="25"/>
      <c r="P145" s="4"/>
      <c r="Q145" s="4"/>
      <c r="R145" s="4"/>
      <c r="S145" s="4"/>
      <c r="T145" s="4"/>
      <c r="U145" s="4"/>
      <c r="V145" s="4"/>
      <c r="W145" s="5"/>
      <c r="X145" s="5"/>
      <c r="Y145" s="146">
        <f>DAYS360(Tabelle1[[#This Row],[Spalte15]],Tabelle1[[#This Row],[Spalte16]])/30</f>
        <v>0</v>
      </c>
      <c r="Z145" s="25"/>
      <c r="AA145" s="4"/>
      <c r="AB145" s="4"/>
      <c r="AC145" s="6"/>
      <c r="AD145" s="25"/>
      <c r="AE145" s="4"/>
      <c r="AF145" s="4"/>
      <c r="AG145" s="4"/>
      <c r="AH145" s="4"/>
      <c r="AI145" s="4"/>
      <c r="AJ145" s="4"/>
      <c r="AK145" s="7"/>
      <c r="AL145" s="25"/>
      <c r="AM145" s="4"/>
      <c r="AN145" s="8"/>
      <c r="AO145" s="8"/>
      <c r="AP145" s="9"/>
    </row>
    <row r="146" spans="1:42" x14ac:dyDescent="0.25">
      <c r="A146" s="1"/>
      <c r="B146" s="2"/>
      <c r="C146" s="3"/>
      <c r="D146" s="4"/>
      <c r="E146" s="25"/>
      <c r="F146" s="4"/>
      <c r="G146" s="4"/>
      <c r="H146" s="4"/>
      <c r="I146" s="4"/>
      <c r="J146" s="4"/>
      <c r="K146" s="4"/>
      <c r="L146" s="4" t="str">
        <f>IF(I146=1,1,IF(J146=1,2,IF(K146=1,3,"")))</f>
        <v/>
      </c>
      <c r="M146" s="4" t="str" cm="1">
        <f t="array" ref="M146">IFERROR(INDEX(Tabelle1[Spalte104],MATCH(1,(Tabelle1[Spalte1]=Tabelle1[[#This Row],[Spalte1]])*(Tabelle1[Spalte16]=Tabelle1[[#This Row],[Spalte15]]-1),0)),"")</f>
        <v/>
      </c>
      <c r="N146" s="4" t="str">
        <f>IF(M146&lt;&gt;"",L146-M146,"")</f>
        <v/>
      </c>
      <c r="O146" s="25"/>
      <c r="P146" s="4"/>
      <c r="Q146" s="4"/>
      <c r="R146" s="4"/>
      <c r="S146" s="4"/>
      <c r="T146" s="4"/>
      <c r="U146" s="4"/>
      <c r="V146" s="4"/>
      <c r="W146" s="5"/>
      <c r="X146" s="5"/>
      <c r="Y146" s="146">
        <f>DAYS360(Tabelle1[[#This Row],[Spalte15]],Tabelle1[[#This Row],[Spalte16]])/30</f>
        <v>0</v>
      </c>
      <c r="Z146" s="25"/>
      <c r="AA146" s="4"/>
      <c r="AB146" s="4"/>
      <c r="AC146" s="6"/>
      <c r="AD146" s="25"/>
      <c r="AE146" s="4"/>
      <c r="AF146" s="4"/>
      <c r="AG146" s="4"/>
      <c r="AH146" s="4"/>
      <c r="AI146" s="4"/>
      <c r="AJ146" s="4"/>
      <c r="AK146" s="7"/>
      <c r="AL146" s="25"/>
      <c r="AM146" s="4"/>
      <c r="AN146" s="8"/>
      <c r="AO146" s="8"/>
      <c r="AP146" s="9"/>
    </row>
    <row r="147" spans="1:42" x14ac:dyDescent="0.25">
      <c r="A147" s="1"/>
      <c r="B147" s="2"/>
      <c r="C147" s="3"/>
      <c r="D147" s="4"/>
      <c r="E147" s="25"/>
      <c r="F147" s="4"/>
      <c r="G147" s="4"/>
      <c r="H147" s="4"/>
      <c r="I147" s="4"/>
      <c r="J147" s="4"/>
      <c r="K147" s="4"/>
      <c r="L147" s="4" t="str">
        <f>IF(I147=1,1,IF(J147=1,2,IF(K147=1,3,"")))</f>
        <v/>
      </c>
      <c r="M147" s="4" t="str" cm="1">
        <f t="array" ref="M147">IFERROR(INDEX(Tabelle1[Spalte104],MATCH(1,(Tabelle1[Spalte1]=Tabelle1[[#This Row],[Spalte1]])*(Tabelle1[Spalte16]=Tabelle1[[#This Row],[Spalte15]]-1),0)),"")</f>
        <v/>
      </c>
      <c r="N147" s="4" t="str">
        <f>IF(M147&lt;&gt;"",L147-M147,"")</f>
        <v/>
      </c>
      <c r="O147" s="25"/>
      <c r="P147" s="4"/>
      <c r="Q147" s="4"/>
      <c r="R147" s="4"/>
      <c r="S147" s="4"/>
      <c r="T147" s="4"/>
      <c r="U147" s="4"/>
      <c r="V147" s="4"/>
      <c r="W147" s="5"/>
      <c r="X147" s="5"/>
      <c r="Y147" s="146">
        <f>DAYS360(Tabelle1[[#This Row],[Spalte15]],Tabelle1[[#This Row],[Spalte16]])/30</f>
        <v>0</v>
      </c>
      <c r="Z147" s="25"/>
      <c r="AA147" s="4"/>
      <c r="AB147" s="4"/>
      <c r="AC147" s="6"/>
      <c r="AD147" s="25"/>
      <c r="AE147" s="4"/>
      <c r="AF147" s="4"/>
      <c r="AG147" s="4"/>
      <c r="AH147" s="4"/>
      <c r="AI147" s="4"/>
      <c r="AJ147" s="4"/>
      <c r="AK147" s="7"/>
      <c r="AL147" s="25"/>
      <c r="AM147" s="4"/>
      <c r="AN147" s="8"/>
      <c r="AO147" s="8"/>
      <c r="AP147" s="9"/>
    </row>
    <row r="148" spans="1:42" x14ac:dyDescent="0.25">
      <c r="A148" s="1"/>
      <c r="B148" s="2"/>
      <c r="C148" s="3"/>
      <c r="D148" s="4"/>
      <c r="E148" s="25"/>
      <c r="F148" s="4"/>
      <c r="G148" s="4"/>
      <c r="H148" s="4"/>
      <c r="I148" s="4"/>
      <c r="J148" s="4"/>
      <c r="K148" s="4"/>
      <c r="L148" s="4" t="str">
        <f>IF(I148=1,1,IF(J148=1,2,IF(K148=1,3,"")))</f>
        <v/>
      </c>
      <c r="M148" s="4" t="str" cm="1">
        <f t="array" ref="M148">IFERROR(INDEX(Tabelle1[Spalte104],MATCH(1,(Tabelle1[Spalte1]=Tabelle1[[#This Row],[Spalte1]])*(Tabelle1[Spalte16]=Tabelle1[[#This Row],[Spalte15]]-1),0)),"")</f>
        <v/>
      </c>
      <c r="N148" s="4" t="str">
        <f>IF(M148&lt;&gt;"",L148-M148,"")</f>
        <v/>
      </c>
      <c r="O148" s="25"/>
      <c r="P148" s="4"/>
      <c r="Q148" s="4"/>
      <c r="R148" s="4"/>
      <c r="S148" s="4"/>
      <c r="T148" s="4"/>
      <c r="U148" s="4"/>
      <c r="V148" s="4"/>
      <c r="W148" s="5"/>
      <c r="X148" s="5"/>
      <c r="Y148" s="146">
        <f>DAYS360(Tabelle1[[#This Row],[Spalte15]],Tabelle1[[#This Row],[Spalte16]])/30</f>
        <v>0</v>
      </c>
      <c r="Z148" s="25"/>
      <c r="AA148" s="4"/>
      <c r="AB148" s="4"/>
      <c r="AC148" s="6"/>
      <c r="AD148" s="25"/>
      <c r="AE148" s="4"/>
      <c r="AF148" s="4"/>
      <c r="AG148" s="4"/>
      <c r="AH148" s="4"/>
      <c r="AI148" s="4"/>
      <c r="AJ148" s="4"/>
      <c r="AK148" s="7"/>
      <c r="AL148" s="25"/>
      <c r="AM148" s="4"/>
      <c r="AN148" s="8"/>
      <c r="AO148" s="8"/>
      <c r="AP148" s="9"/>
    </row>
    <row r="149" spans="1:42" x14ac:dyDescent="0.25">
      <c r="A149" s="1"/>
      <c r="B149" s="2"/>
      <c r="C149" s="3"/>
      <c r="D149" s="4"/>
      <c r="E149" s="25"/>
      <c r="F149" s="4"/>
      <c r="G149" s="4"/>
      <c r="H149" s="4"/>
      <c r="I149" s="4"/>
      <c r="J149" s="4"/>
      <c r="K149" s="4"/>
      <c r="L149" s="4" t="str">
        <f>IF(I149=1,1,IF(J149=1,2,IF(K149=1,3,"")))</f>
        <v/>
      </c>
      <c r="M149" s="4" t="str" cm="1">
        <f t="array" ref="M149">IFERROR(INDEX(Tabelle1[Spalte104],MATCH(1,(Tabelle1[Spalte1]=Tabelle1[[#This Row],[Spalte1]])*(Tabelle1[Spalte16]=Tabelle1[[#This Row],[Spalte15]]-1),0)),"")</f>
        <v/>
      </c>
      <c r="N149" s="4" t="str">
        <f>IF(M149&lt;&gt;"",L149-M149,"")</f>
        <v/>
      </c>
      <c r="O149" s="25"/>
      <c r="P149" s="4"/>
      <c r="Q149" s="4"/>
      <c r="R149" s="4"/>
      <c r="S149" s="4"/>
      <c r="T149" s="4"/>
      <c r="U149" s="4"/>
      <c r="V149" s="4"/>
      <c r="W149" s="5"/>
      <c r="X149" s="5"/>
      <c r="Y149" s="146">
        <f>DAYS360(Tabelle1[[#This Row],[Spalte15]],Tabelle1[[#This Row],[Spalte16]])/30</f>
        <v>0</v>
      </c>
      <c r="Z149" s="25"/>
      <c r="AA149" s="4"/>
      <c r="AB149" s="4"/>
      <c r="AC149" s="6"/>
      <c r="AD149" s="25"/>
      <c r="AE149" s="4"/>
      <c r="AF149" s="4"/>
      <c r="AG149" s="4"/>
      <c r="AH149" s="4"/>
      <c r="AI149" s="4"/>
      <c r="AJ149" s="4"/>
      <c r="AK149" s="7"/>
      <c r="AL149" s="25"/>
      <c r="AM149" s="4"/>
      <c r="AN149" s="8"/>
      <c r="AO149" s="8"/>
      <c r="AP149" s="9"/>
    </row>
    <row r="150" spans="1:42" x14ac:dyDescent="0.25">
      <c r="A150" s="1"/>
      <c r="B150" s="2"/>
      <c r="C150" s="3"/>
      <c r="D150" s="4"/>
      <c r="E150" s="25"/>
      <c r="F150" s="4"/>
      <c r="G150" s="4"/>
      <c r="H150" s="4"/>
      <c r="I150" s="4"/>
      <c r="J150" s="4"/>
      <c r="K150" s="4"/>
      <c r="L150" s="4" t="str">
        <f>IF(I150=1,1,IF(J150=1,2,IF(K150=1,3,"")))</f>
        <v/>
      </c>
      <c r="M150" s="4" t="str" cm="1">
        <f t="array" ref="M150">IFERROR(INDEX(Tabelle1[Spalte104],MATCH(1,(Tabelle1[Spalte1]=Tabelle1[[#This Row],[Spalte1]])*(Tabelle1[Spalte16]=Tabelle1[[#This Row],[Spalte15]]-1),0)),"")</f>
        <v/>
      </c>
      <c r="N150" s="4" t="str">
        <f>IF(M150&lt;&gt;"",L150-M150,"")</f>
        <v/>
      </c>
      <c r="O150" s="25"/>
      <c r="P150" s="4"/>
      <c r="Q150" s="4"/>
      <c r="R150" s="4"/>
      <c r="S150" s="4"/>
      <c r="T150" s="4"/>
      <c r="U150" s="4"/>
      <c r="V150" s="4"/>
      <c r="W150" s="5"/>
      <c r="X150" s="5"/>
      <c r="Y150" s="146">
        <f>DAYS360(Tabelle1[[#This Row],[Spalte15]],Tabelle1[[#This Row],[Spalte16]])/30</f>
        <v>0</v>
      </c>
      <c r="Z150" s="25"/>
      <c r="AA150" s="4"/>
      <c r="AB150" s="4"/>
      <c r="AC150" s="6"/>
      <c r="AD150" s="25"/>
      <c r="AE150" s="4"/>
      <c r="AF150" s="4"/>
      <c r="AG150" s="4"/>
      <c r="AH150" s="4"/>
      <c r="AI150" s="4"/>
      <c r="AJ150" s="4"/>
      <c r="AK150" s="7"/>
      <c r="AL150" s="25"/>
      <c r="AM150" s="4"/>
      <c r="AN150" s="8"/>
      <c r="AO150" s="8"/>
      <c r="AP150" s="9"/>
    </row>
    <row r="151" spans="1:42" x14ac:dyDescent="0.25">
      <c r="A151" s="1"/>
      <c r="B151" s="2"/>
      <c r="C151" s="3"/>
      <c r="D151" s="4"/>
      <c r="E151" s="25"/>
      <c r="F151" s="4"/>
      <c r="G151" s="4"/>
      <c r="H151" s="4"/>
      <c r="I151" s="4"/>
      <c r="J151" s="4"/>
      <c r="K151" s="4"/>
      <c r="L151" s="4" t="str">
        <f>IF(I151=1,1,IF(J151=1,2,IF(K151=1,3,"")))</f>
        <v/>
      </c>
      <c r="M151" s="4" t="str" cm="1">
        <f t="array" ref="M151">IFERROR(INDEX(Tabelle1[Spalte104],MATCH(1,(Tabelle1[Spalte1]=Tabelle1[[#This Row],[Spalte1]])*(Tabelle1[Spalte16]=Tabelle1[[#This Row],[Spalte15]]-1),0)),"")</f>
        <v/>
      </c>
      <c r="N151" s="4" t="str">
        <f>IF(M151&lt;&gt;"",L151-M151,"")</f>
        <v/>
      </c>
      <c r="O151" s="25"/>
      <c r="P151" s="4"/>
      <c r="Q151" s="4"/>
      <c r="R151" s="4"/>
      <c r="S151" s="4"/>
      <c r="T151" s="4"/>
      <c r="U151" s="4"/>
      <c r="V151" s="4"/>
      <c r="W151" s="5"/>
      <c r="X151" s="5"/>
      <c r="Y151" s="146">
        <f>DAYS360(Tabelle1[[#This Row],[Spalte15]],Tabelle1[[#This Row],[Spalte16]])/30</f>
        <v>0</v>
      </c>
      <c r="Z151" s="25"/>
      <c r="AA151" s="4"/>
      <c r="AB151" s="4"/>
      <c r="AC151" s="6"/>
      <c r="AD151" s="25"/>
      <c r="AE151" s="4"/>
      <c r="AF151" s="4"/>
      <c r="AG151" s="4"/>
      <c r="AH151" s="4"/>
      <c r="AI151" s="4"/>
      <c r="AJ151" s="4"/>
      <c r="AK151" s="7"/>
      <c r="AL151" s="25"/>
      <c r="AM151" s="4"/>
      <c r="AN151" s="8"/>
      <c r="AO151" s="8"/>
      <c r="AP151" s="9"/>
    </row>
    <row r="152" spans="1:42" x14ac:dyDescent="0.25">
      <c r="A152" s="1"/>
      <c r="B152" s="2"/>
      <c r="C152" s="3"/>
      <c r="D152" s="4"/>
      <c r="E152" s="25"/>
      <c r="F152" s="4"/>
      <c r="G152" s="4"/>
      <c r="H152" s="4"/>
      <c r="I152" s="4"/>
      <c r="J152" s="4"/>
      <c r="K152" s="4"/>
      <c r="L152" s="4" t="str">
        <f>IF(I152=1,1,IF(J152=1,2,IF(K152=1,3,"")))</f>
        <v/>
      </c>
      <c r="M152" s="4" t="str" cm="1">
        <f t="array" ref="M152">IFERROR(INDEX(Tabelle1[Spalte104],MATCH(1,(Tabelle1[Spalte1]=Tabelle1[[#This Row],[Spalte1]])*(Tabelle1[Spalte16]=Tabelle1[[#This Row],[Spalte15]]-1),0)),"")</f>
        <v/>
      </c>
      <c r="N152" s="4" t="str">
        <f>IF(M152&lt;&gt;"",L152-M152,"")</f>
        <v/>
      </c>
      <c r="O152" s="25"/>
      <c r="P152" s="4"/>
      <c r="Q152" s="4"/>
      <c r="R152" s="4"/>
      <c r="S152" s="4"/>
      <c r="T152" s="4"/>
      <c r="U152" s="4"/>
      <c r="V152" s="4"/>
      <c r="W152" s="5"/>
      <c r="X152" s="5"/>
      <c r="Y152" s="146">
        <f>DAYS360(Tabelle1[[#This Row],[Spalte15]],Tabelle1[[#This Row],[Spalte16]])/30</f>
        <v>0</v>
      </c>
      <c r="Z152" s="25"/>
      <c r="AA152" s="4"/>
      <c r="AB152" s="4"/>
      <c r="AC152" s="6"/>
      <c r="AD152" s="25"/>
      <c r="AE152" s="4"/>
      <c r="AF152" s="4"/>
      <c r="AG152" s="4"/>
      <c r="AH152" s="4"/>
      <c r="AI152" s="4"/>
      <c r="AJ152" s="4"/>
      <c r="AK152" s="7"/>
      <c r="AL152" s="25"/>
      <c r="AM152" s="4"/>
      <c r="AN152" s="8"/>
      <c r="AO152" s="8"/>
      <c r="AP152" s="9"/>
    </row>
    <row r="153" spans="1:42" x14ac:dyDescent="0.25">
      <c r="A153" s="1"/>
      <c r="B153" s="2"/>
      <c r="C153" s="3"/>
      <c r="D153" s="4"/>
      <c r="E153" s="25"/>
      <c r="F153" s="4"/>
      <c r="G153" s="4"/>
      <c r="H153" s="4"/>
      <c r="I153" s="4"/>
      <c r="J153" s="4"/>
      <c r="K153" s="4"/>
      <c r="L153" s="4" t="str">
        <f>IF(I153=1,1,IF(J153=1,2,IF(K153=1,3,"")))</f>
        <v/>
      </c>
      <c r="M153" s="4" t="str" cm="1">
        <f t="array" ref="M153">IFERROR(INDEX(Tabelle1[Spalte104],MATCH(1,(Tabelle1[Spalte1]=Tabelle1[[#This Row],[Spalte1]])*(Tabelle1[Spalte16]=Tabelle1[[#This Row],[Spalte15]]-1),0)),"")</f>
        <v/>
      </c>
      <c r="N153" s="4" t="str">
        <f>IF(M153&lt;&gt;"",L153-M153,"")</f>
        <v/>
      </c>
      <c r="O153" s="25"/>
      <c r="P153" s="4"/>
      <c r="Q153" s="4"/>
      <c r="R153" s="4"/>
      <c r="S153" s="4"/>
      <c r="T153" s="4"/>
      <c r="U153" s="4"/>
      <c r="V153" s="4"/>
      <c r="W153" s="5"/>
      <c r="X153" s="5"/>
      <c r="Y153" s="146">
        <f>DAYS360(Tabelle1[[#This Row],[Spalte15]],Tabelle1[[#This Row],[Spalte16]])/30</f>
        <v>0</v>
      </c>
      <c r="Z153" s="25"/>
      <c r="AA153" s="4"/>
      <c r="AB153" s="4"/>
      <c r="AC153" s="6"/>
      <c r="AD153" s="25"/>
      <c r="AE153" s="4"/>
      <c r="AF153" s="4"/>
      <c r="AG153" s="4"/>
      <c r="AH153" s="4"/>
      <c r="AI153" s="4"/>
      <c r="AJ153" s="4"/>
      <c r="AK153" s="7"/>
      <c r="AL153" s="25"/>
      <c r="AM153" s="4"/>
      <c r="AN153" s="8"/>
      <c r="AO153" s="8"/>
      <c r="AP153" s="9"/>
    </row>
    <row r="154" spans="1:42" x14ac:dyDescent="0.25">
      <c r="A154" s="1"/>
      <c r="B154" s="2"/>
      <c r="C154" s="3"/>
      <c r="D154" s="4"/>
      <c r="E154" s="25"/>
      <c r="F154" s="4"/>
      <c r="G154" s="4"/>
      <c r="H154" s="4"/>
      <c r="I154" s="4"/>
      <c r="J154" s="4"/>
      <c r="K154" s="4"/>
      <c r="L154" s="4" t="str">
        <f>IF(I154=1,1,IF(J154=1,2,IF(K154=1,3,"")))</f>
        <v/>
      </c>
      <c r="M154" s="4" t="str" cm="1">
        <f t="array" ref="M154">IFERROR(INDEX(Tabelle1[Spalte104],MATCH(1,(Tabelle1[Spalte1]=Tabelle1[[#This Row],[Spalte1]])*(Tabelle1[Spalte16]=Tabelle1[[#This Row],[Spalte15]]-1),0)),"")</f>
        <v/>
      </c>
      <c r="N154" s="4" t="str">
        <f>IF(M154&lt;&gt;"",L154-M154,"")</f>
        <v/>
      </c>
      <c r="O154" s="25"/>
      <c r="P154" s="4"/>
      <c r="Q154" s="4"/>
      <c r="R154" s="4"/>
      <c r="S154" s="4"/>
      <c r="T154" s="4"/>
      <c r="U154" s="4"/>
      <c r="V154" s="4"/>
      <c r="W154" s="5"/>
      <c r="X154" s="5"/>
      <c r="Y154" s="146">
        <f>DAYS360(Tabelle1[[#This Row],[Spalte15]],Tabelle1[[#This Row],[Spalte16]])/30</f>
        <v>0</v>
      </c>
      <c r="Z154" s="25"/>
      <c r="AA154" s="4"/>
      <c r="AB154" s="4"/>
      <c r="AC154" s="6"/>
      <c r="AD154" s="25"/>
      <c r="AE154" s="4"/>
      <c r="AF154" s="4"/>
      <c r="AG154" s="4"/>
      <c r="AH154" s="4"/>
      <c r="AI154" s="4"/>
      <c r="AJ154" s="4"/>
      <c r="AK154" s="7"/>
      <c r="AL154" s="25"/>
      <c r="AM154" s="4"/>
      <c r="AN154" s="8"/>
      <c r="AO154" s="8"/>
      <c r="AP154" s="9"/>
    </row>
    <row r="155" spans="1:42" x14ac:dyDescent="0.25">
      <c r="A155" s="1"/>
      <c r="B155" s="2"/>
      <c r="C155" s="3"/>
      <c r="D155" s="4"/>
      <c r="E155" s="25"/>
      <c r="F155" s="4"/>
      <c r="G155" s="4"/>
      <c r="H155" s="4"/>
      <c r="I155" s="4"/>
      <c r="J155" s="4"/>
      <c r="K155" s="4"/>
      <c r="L155" s="4" t="str">
        <f>IF(I155=1,1,IF(J155=1,2,IF(K155=1,3,"")))</f>
        <v/>
      </c>
      <c r="M155" s="4" t="str" cm="1">
        <f t="array" ref="M155">IFERROR(INDEX(Tabelle1[Spalte104],MATCH(1,(Tabelle1[Spalte1]=Tabelle1[[#This Row],[Spalte1]])*(Tabelle1[Spalte16]=Tabelle1[[#This Row],[Spalte15]]-1),0)),"")</f>
        <v/>
      </c>
      <c r="N155" s="4" t="str">
        <f>IF(M155&lt;&gt;"",L155-M155,"")</f>
        <v/>
      </c>
      <c r="O155" s="25"/>
      <c r="P155" s="4"/>
      <c r="Q155" s="4"/>
      <c r="R155" s="4"/>
      <c r="S155" s="4"/>
      <c r="T155" s="4"/>
      <c r="U155" s="4"/>
      <c r="V155" s="4"/>
      <c r="W155" s="5"/>
      <c r="X155" s="5"/>
      <c r="Y155" s="146">
        <f>DAYS360(Tabelle1[[#This Row],[Spalte15]],Tabelle1[[#This Row],[Spalte16]])/30</f>
        <v>0</v>
      </c>
      <c r="Z155" s="25"/>
      <c r="AA155" s="4"/>
      <c r="AB155" s="4"/>
      <c r="AC155" s="6"/>
      <c r="AD155" s="25"/>
      <c r="AE155" s="4"/>
      <c r="AF155" s="4"/>
      <c r="AG155" s="4"/>
      <c r="AH155" s="4"/>
      <c r="AI155" s="4"/>
      <c r="AJ155" s="4"/>
      <c r="AK155" s="7"/>
      <c r="AL155" s="25"/>
      <c r="AM155" s="4"/>
      <c r="AN155" s="8"/>
      <c r="AO155" s="8"/>
      <c r="AP155" s="9"/>
    </row>
    <row r="156" spans="1:42" x14ac:dyDescent="0.25">
      <c r="A156" s="1"/>
      <c r="B156" s="2"/>
      <c r="C156" s="3"/>
      <c r="D156" s="4"/>
      <c r="E156" s="25"/>
      <c r="F156" s="4"/>
      <c r="G156" s="4"/>
      <c r="H156" s="4"/>
      <c r="I156" s="4"/>
      <c r="J156" s="4"/>
      <c r="K156" s="4"/>
      <c r="L156" s="4" t="str">
        <f>IF(I156=1,1,IF(J156=1,2,IF(K156=1,3,"")))</f>
        <v/>
      </c>
      <c r="M156" s="4" t="str" cm="1">
        <f t="array" ref="M156">IFERROR(INDEX(Tabelle1[Spalte104],MATCH(1,(Tabelle1[Spalte1]=Tabelle1[[#This Row],[Spalte1]])*(Tabelle1[Spalte16]=Tabelle1[[#This Row],[Spalte15]]-1),0)),"")</f>
        <v/>
      </c>
      <c r="N156" s="4" t="str">
        <f>IF(M156&lt;&gt;"",L156-M156,"")</f>
        <v/>
      </c>
      <c r="O156" s="25"/>
      <c r="P156" s="4"/>
      <c r="Q156" s="4"/>
      <c r="R156" s="4"/>
      <c r="S156" s="4"/>
      <c r="T156" s="4"/>
      <c r="U156" s="4"/>
      <c r="V156" s="4"/>
      <c r="W156" s="5"/>
      <c r="X156" s="5"/>
      <c r="Y156" s="146">
        <f>DAYS360(Tabelle1[[#This Row],[Spalte15]],Tabelle1[[#This Row],[Spalte16]])/30</f>
        <v>0</v>
      </c>
      <c r="Z156" s="25"/>
      <c r="AA156" s="4"/>
      <c r="AB156" s="4"/>
      <c r="AC156" s="6"/>
      <c r="AD156" s="25"/>
      <c r="AE156" s="4"/>
      <c r="AF156" s="4"/>
      <c r="AG156" s="4"/>
      <c r="AH156" s="4"/>
      <c r="AI156" s="4"/>
      <c r="AJ156" s="4"/>
      <c r="AK156" s="7"/>
      <c r="AL156" s="25"/>
      <c r="AM156" s="4"/>
      <c r="AN156" s="8"/>
      <c r="AO156" s="8"/>
      <c r="AP156" s="9"/>
    </row>
    <row r="157" spans="1:42" x14ac:dyDescent="0.25">
      <c r="A157" s="1"/>
      <c r="B157" s="2"/>
      <c r="C157" s="3"/>
      <c r="D157" s="4"/>
      <c r="E157" s="25"/>
      <c r="F157" s="4"/>
      <c r="G157" s="4"/>
      <c r="H157" s="4"/>
      <c r="I157" s="4"/>
      <c r="J157" s="4"/>
      <c r="K157" s="4"/>
      <c r="L157" s="4" t="str">
        <f>IF(I157=1,1,IF(J157=1,2,IF(K157=1,3,"")))</f>
        <v/>
      </c>
      <c r="M157" s="4" t="str" cm="1">
        <f t="array" ref="M157">IFERROR(INDEX(Tabelle1[Spalte104],MATCH(1,(Tabelle1[Spalte1]=Tabelle1[[#This Row],[Spalte1]])*(Tabelle1[Spalte16]=Tabelle1[[#This Row],[Spalte15]]-1),0)),"")</f>
        <v/>
      </c>
      <c r="N157" s="4" t="str">
        <f>IF(M157&lt;&gt;"",L157-M157,"")</f>
        <v/>
      </c>
      <c r="O157" s="25"/>
      <c r="P157" s="4"/>
      <c r="Q157" s="4"/>
      <c r="R157" s="4"/>
      <c r="S157" s="4"/>
      <c r="T157" s="4"/>
      <c r="U157" s="4"/>
      <c r="V157" s="4"/>
      <c r="W157" s="5"/>
      <c r="X157" s="5"/>
      <c r="Y157" s="146">
        <f>DAYS360(Tabelle1[[#This Row],[Spalte15]],Tabelle1[[#This Row],[Spalte16]])/30</f>
        <v>0</v>
      </c>
      <c r="Z157" s="25"/>
      <c r="AA157" s="4"/>
      <c r="AB157" s="4"/>
      <c r="AC157" s="6"/>
      <c r="AD157" s="25"/>
      <c r="AE157" s="4"/>
      <c r="AF157" s="4"/>
      <c r="AG157" s="4"/>
      <c r="AH157" s="4"/>
      <c r="AI157" s="4"/>
      <c r="AJ157" s="4"/>
      <c r="AK157" s="7"/>
      <c r="AL157" s="25"/>
      <c r="AM157" s="4"/>
      <c r="AN157" s="8"/>
      <c r="AO157" s="8"/>
      <c r="AP157" s="9"/>
    </row>
    <row r="158" spans="1:42" x14ac:dyDescent="0.25">
      <c r="A158" s="1"/>
      <c r="B158" s="2"/>
      <c r="C158" s="3"/>
      <c r="D158" s="4"/>
      <c r="E158" s="25"/>
      <c r="F158" s="4"/>
      <c r="G158" s="4"/>
      <c r="H158" s="4"/>
      <c r="I158" s="4"/>
      <c r="J158" s="4"/>
      <c r="K158" s="4"/>
      <c r="L158" s="4" t="str">
        <f>IF(I158=1,1,IF(J158=1,2,IF(K158=1,3,"")))</f>
        <v/>
      </c>
      <c r="M158" s="4" t="str" cm="1">
        <f t="array" ref="M158">IFERROR(INDEX(Tabelle1[Spalte104],MATCH(1,(Tabelle1[Spalte1]=Tabelle1[[#This Row],[Spalte1]])*(Tabelle1[Spalte16]=Tabelle1[[#This Row],[Spalte15]]-1),0)),"")</f>
        <v/>
      </c>
      <c r="N158" s="4" t="str">
        <f>IF(M158&lt;&gt;"",L158-M158,"")</f>
        <v/>
      </c>
      <c r="O158" s="25"/>
      <c r="P158" s="4"/>
      <c r="Q158" s="4"/>
      <c r="R158" s="4"/>
      <c r="S158" s="4"/>
      <c r="T158" s="4"/>
      <c r="U158" s="4"/>
      <c r="V158" s="4"/>
      <c r="W158" s="5"/>
      <c r="X158" s="5"/>
      <c r="Y158" s="146">
        <f>DAYS360(Tabelle1[[#This Row],[Spalte15]],Tabelle1[[#This Row],[Spalte16]])/30</f>
        <v>0</v>
      </c>
      <c r="Z158" s="25"/>
      <c r="AA158" s="4"/>
      <c r="AB158" s="4"/>
      <c r="AC158" s="6"/>
      <c r="AD158" s="25"/>
      <c r="AE158" s="4"/>
      <c r="AF158" s="4"/>
      <c r="AG158" s="4"/>
      <c r="AH158" s="4"/>
      <c r="AI158" s="4"/>
      <c r="AJ158" s="4"/>
      <c r="AK158" s="7"/>
      <c r="AL158" s="25"/>
      <c r="AM158" s="4"/>
      <c r="AN158" s="8"/>
      <c r="AO158" s="8"/>
      <c r="AP158" s="9"/>
    </row>
    <row r="159" spans="1:42" x14ac:dyDescent="0.25">
      <c r="A159" s="1"/>
      <c r="B159" s="2"/>
      <c r="C159" s="3"/>
      <c r="D159" s="4"/>
      <c r="E159" s="25"/>
      <c r="F159" s="4"/>
      <c r="G159" s="4"/>
      <c r="H159" s="4"/>
      <c r="I159" s="4"/>
      <c r="J159" s="4"/>
      <c r="K159" s="4"/>
      <c r="L159" s="4" t="str">
        <f>IF(I159=1,1,IF(J159=1,2,IF(K159=1,3,"")))</f>
        <v/>
      </c>
      <c r="M159" s="4" t="str" cm="1">
        <f t="array" ref="M159">IFERROR(INDEX(Tabelle1[Spalte104],MATCH(1,(Tabelle1[Spalte1]=Tabelle1[[#This Row],[Spalte1]])*(Tabelle1[Spalte16]=Tabelle1[[#This Row],[Spalte15]]-1),0)),"")</f>
        <v/>
      </c>
      <c r="N159" s="4" t="str">
        <f>IF(M159&lt;&gt;"",L159-M159,"")</f>
        <v/>
      </c>
      <c r="O159" s="25"/>
      <c r="P159" s="4"/>
      <c r="Q159" s="4"/>
      <c r="R159" s="4"/>
      <c r="S159" s="4"/>
      <c r="T159" s="4"/>
      <c r="U159" s="4"/>
      <c r="V159" s="4"/>
      <c r="W159" s="5"/>
      <c r="X159" s="5"/>
      <c r="Y159" s="146">
        <f>DAYS360(Tabelle1[[#This Row],[Spalte15]],Tabelle1[[#This Row],[Spalte16]])/30</f>
        <v>0</v>
      </c>
      <c r="Z159" s="25"/>
      <c r="AA159" s="4"/>
      <c r="AB159" s="4"/>
      <c r="AC159" s="6"/>
      <c r="AD159" s="25"/>
      <c r="AE159" s="4"/>
      <c r="AF159" s="4"/>
      <c r="AG159" s="4"/>
      <c r="AH159" s="4"/>
      <c r="AI159" s="4"/>
      <c r="AJ159" s="4"/>
      <c r="AK159" s="7"/>
      <c r="AL159" s="25"/>
      <c r="AM159" s="4"/>
      <c r="AN159" s="8"/>
      <c r="AO159" s="8"/>
      <c r="AP159" s="9"/>
    </row>
    <row r="160" spans="1:42" x14ac:dyDescent="0.25">
      <c r="A160" s="1"/>
      <c r="B160" s="2"/>
      <c r="C160" s="3"/>
      <c r="D160" s="4"/>
      <c r="E160" s="25"/>
      <c r="F160" s="4"/>
      <c r="G160" s="4"/>
      <c r="H160" s="4"/>
      <c r="I160" s="4"/>
      <c r="J160" s="4"/>
      <c r="K160" s="4"/>
      <c r="L160" s="4" t="str">
        <f>IF(I160=1,1,IF(J160=1,2,IF(K160=1,3,"")))</f>
        <v/>
      </c>
      <c r="M160" s="4" t="str" cm="1">
        <f t="array" ref="M160">IFERROR(INDEX(Tabelle1[Spalte104],MATCH(1,(Tabelle1[Spalte1]=Tabelle1[[#This Row],[Spalte1]])*(Tabelle1[Spalte16]=Tabelle1[[#This Row],[Spalte15]]-1),0)),"")</f>
        <v/>
      </c>
      <c r="N160" s="4" t="str">
        <f>IF(M160&lt;&gt;"",L160-M160,"")</f>
        <v/>
      </c>
      <c r="O160" s="25"/>
      <c r="P160" s="4"/>
      <c r="Q160" s="4"/>
      <c r="R160" s="4"/>
      <c r="S160" s="4"/>
      <c r="T160" s="4"/>
      <c r="U160" s="4"/>
      <c r="V160" s="4"/>
      <c r="W160" s="5"/>
      <c r="X160" s="5"/>
      <c r="Y160" s="146">
        <f>DAYS360(Tabelle1[[#This Row],[Spalte15]],Tabelle1[[#This Row],[Spalte16]])/30</f>
        <v>0</v>
      </c>
      <c r="Z160" s="25"/>
      <c r="AA160" s="4"/>
      <c r="AB160" s="4"/>
      <c r="AC160" s="6"/>
      <c r="AD160" s="25"/>
      <c r="AE160" s="4"/>
      <c r="AF160" s="4"/>
      <c r="AG160" s="4"/>
      <c r="AH160" s="4"/>
      <c r="AI160" s="4"/>
      <c r="AJ160" s="4"/>
      <c r="AK160" s="7"/>
      <c r="AL160" s="25"/>
      <c r="AM160" s="4"/>
      <c r="AN160" s="8"/>
      <c r="AO160" s="8"/>
      <c r="AP160" s="9"/>
    </row>
    <row r="161" spans="1:42" x14ac:dyDescent="0.25">
      <c r="A161" s="1"/>
      <c r="B161" s="2"/>
      <c r="C161" s="3"/>
      <c r="D161" s="4"/>
      <c r="E161" s="25"/>
      <c r="F161" s="4"/>
      <c r="G161" s="4"/>
      <c r="H161" s="4"/>
      <c r="I161" s="4"/>
      <c r="J161" s="4"/>
      <c r="K161" s="4"/>
      <c r="L161" s="4" t="str">
        <f>IF(I161=1,1,IF(J161=1,2,IF(K161=1,3,"")))</f>
        <v/>
      </c>
      <c r="M161" s="4" t="str" cm="1">
        <f t="array" ref="M161">IFERROR(INDEX(Tabelle1[Spalte104],MATCH(1,(Tabelle1[Spalte1]=Tabelle1[[#This Row],[Spalte1]])*(Tabelle1[Spalte16]=Tabelle1[[#This Row],[Spalte15]]-1),0)),"")</f>
        <v/>
      </c>
      <c r="N161" s="4" t="str">
        <f>IF(M161&lt;&gt;"",L161-M161,"")</f>
        <v/>
      </c>
      <c r="O161" s="25"/>
      <c r="P161" s="4"/>
      <c r="Q161" s="4"/>
      <c r="R161" s="4"/>
      <c r="S161" s="4"/>
      <c r="T161" s="4"/>
      <c r="U161" s="4"/>
      <c r="V161" s="4"/>
      <c r="W161" s="5"/>
      <c r="X161" s="5"/>
      <c r="Y161" s="146">
        <f>DAYS360(Tabelle1[[#This Row],[Spalte15]],Tabelle1[[#This Row],[Spalte16]])/30</f>
        <v>0</v>
      </c>
      <c r="Z161" s="25"/>
      <c r="AA161" s="4"/>
      <c r="AB161" s="4"/>
      <c r="AC161" s="6"/>
      <c r="AD161" s="25"/>
      <c r="AE161" s="4"/>
      <c r="AF161" s="4"/>
      <c r="AG161" s="4"/>
      <c r="AH161" s="4"/>
      <c r="AI161" s="4"/>
      <c r="AJ161" s="4"/>
      <c r="AK161" s="7"/>
      <c r="AL161" s="25"/>
      <c r="AM161" s="4"/>
      <c r="AN161" s="8"/>
      <c r="AO161" s="8"/>
      <c r="AP161" s="9"/>
    </row>
    <row r="162" spans="1:42" x14ac:dyDescent="0.25">
      <c r="A162" s="1"/>
      <c r="B162" s="2"/>
      <c r="C162" s="3"/>
      <c r="D162" s="4"/>
      <c r="E162" s="25"/>
      <c r="F162" s="4"/>
      <c r="G162" s="4"/>
      <c r="H162" s="4"/>
      <c r="I162" s="4"/>
      <c r="J162" s="4"/>
      <c r="K162" s="4"/>
      <c r="L162" s="4" t="str">
        <f>IF(I162=1,1,IF(J162=1,2,IF(K162=1,3,"")))</f>
        <v/>
      </c>
      <c r="M162" s="4" t="str" cm="1">
        <f t="array" ref="M162">IFERROR(INDEX(Tabelle1[Spalte104],MATCH(1,(Tabelle1[Spalte1]=Tabelle1[[#This Row],[Spalte1]])*(Tabelle1[Spalte16]=Tabelle1[[#This Row],[Spalte15]]-1),0)),"")</f>
        <v/>
      </c>
      <c r="N162" s="4" t="str">
        <f>IF(M162&lt;&gt;"",L162-M162,"")</f>
        <v/>
      </c>
      <c r="O162" s="25"/>
      <c r="P162" s="4"/>
      <c r="Q162" s="4"/>
      <c r="R162" s="4"/>
      <c r="S162" s="4"/>
      <c r="T162" s="4"/>
      <c r="U162" s="4"/>
      <c r="V162" s="4"/>
      <c r="W162" s="5"/>
      <c r="X162" s="5"/>
      <c r="Y162" s="146">
        <f>DAYS360(Tabelle1[[#This Row],[Spalte15]],Tabelle1[[#This Row],[Spalte16]])/30</f>
        <v>0</v>
      </c>
      <c r="Z162" s="25"/>
      <c r="AA162" s="4"/>
      <c r="AB162" s="4"/>
      <c r="AC162" s="6"/>
      <c r="AD162" s="25"/>
      <c r="AE162" s="4"/>
      <c r="AF162" s="4"/>
      <c r="AG162" s="4"/>
      <c r="AH162" s="4"/>
      <c r="AI162" s="4"/>
      <c r="AJ162" s="4"/>
      <c r="AK162" s="7"/>
      <c r="AL162" s="25"/>
      <c r="AM162" s="4"/>
      <c r="AN162" s="8"/>
      <c r="AO162" s="8"/>
      <c r="AP162" s="9"/>
    </row>
    <row r="163" spans="1:42" x14ac:dyDescent="0.25">
      <c r="A163" s="1"/>
      <c r="B163" s="2"/>
      <c r="C163" s="3"/>
      <c r="D163" s="4"/>
      <c r="E163" s="25"/>
      <c r="F163" s="4"/>
      <c r="G163" s="4"/>
      <c r="H163" s="4"/>
      <c r="I163" s="4"/>
      <c r="J163" s="4"/>
      <c r="K163" s="4"/>
      <c r="L163" s="4" t="str">
        <f>IF(I163=1,1,IF(J163=1,2,IF(K163=1,3,"")))</f>
        <v/>
      </c>
      <c r="M163" s="4" t="str" cm="1">
        <f t="array" ref="M163">IFERROR(INDEX(Tabelle1[Spalte104],MATCH(1,(Tabelle1[Spalte1]=Tabelle1[[#This Row],[Spalte1]])*(Tabelle1[Spalte16]=Tabelle1[[#This Row],[Spalte15]]-1),0)),"")</f>
        <v/>
      </c>
      <c r="N163" s="4" t="str">
        <f>IF(M163&lt;&gt;"",L163-M163,"")</f>
        <v/>
      </c>
      <c r="O163" s="25"/>
      <c r="P163" s="4"/>
      <c r="Q163" s="4"/>
      <c r="R163" s="4"/>
      <c r="S163" s="4"/>
      <c r="T163" s="4"/>
      <c r="U163" s="4"/>
      <c r="V163" s="4"/>
      <c r="W163" s="5"/>
      <c r="X163" s="5"/>
      <c r="Y163" s="146">
        <f>DAYS360(Tabelle1[[#This Row],[Spalte15]],Tabelle1[[#This Row],[Spalte16]])/30</f>
        <v>0</v>
      </c>
      <c r="Z163" s="25"/>
      <c r="AA163" s="4"/>
      <c r="AB163" s="4"/>
      <c r="AC163" s="6"/>
      <c r="AD163" s="25"/>
      <c r="AE163" s="4"/>
      <c r="AF163" s="4"/>
      <c r="AG163" s="4"/>
      <c r="AH163" s="4"/>
      <c r="AI163" s="4"/>
      <c r="AJ163" s="4"/>
      <c r="AK163" s="7"/>
      <c r="AL163" s="25"/>
      <c r="AM163" s="4"/>
      <c r="AN163" s="8"/>
      <c r="AO163" s="8"/>
      <c r="AP163" s="9"/>
    </row>
    <row r="164" spans="1:42" x14ac:dyDescent="0.25">
      <c r="A164" s="1"/>
      <c r="B164" s="2"/>
      <c r="C164" s="3"/>
      <c r="D164" s="4"/>
      <c r="E164" s="25"/>
      <c r="F164" s="4"/>
      <c r="G164" s="4"/>
      <c r="H164" s="4"/>
      <c r="I164" s="4"/>
      <c r="J164" s="4"/>
      <c r="K164" s="4"/>
      <c r="L164" s="4" t="str">
        <f>IF(I164=1,1,IF(J164=1,2,IF(K164=1,3,"")))</f>
        <v/>
      </c>
      <c r="M164" s="4" t="str" cm="1">
        <f t="array" ref="M164">IFERROR(INDEX(Tabelle1[Spalte104],MATCH(1,(Tabelle1[Spalte1]=Tabelle1[[#This Row],[Spalte1]])*(Tabelle1[Spalte16]=Tabelle1[[#This Row],[Spalte15]]-1),0)),"")</f>
        <v/>
      </c>
      <c r="N164" s="4" t="str">
        <f>IF(M164&lt;&gt;"",L164-M164,"")</f>
        <v/>
      </c>
      <c r="O164" s="25"/>
      <c r="P164" s="4"/>
      <c r="Q164" s="4"/>
      <c r="R164" s="4"/>
      <c r="S164" s="4"/>
      <c r="T164" s="4"/>
      <c r="U164" s="4"/>
      <c r="V164" s="4"/>
      <c r="W164" s="5"/>
      <c r="X164" s="5"/>
      <c r="Y164" s="146">
        <f>DAYS360(Tabelle1[[#This Row],[Spalte15]],Tabelle1[[#This Row],[Spalte16]])/30</f>
        <v>0</v>
      </c>
      <c r="Z164" s="25"/>
      <c r="AA164" s="4"/>
      <c r="AB164" s="4"/>
      <c r="AC164" s="6"/>
      <c r="AD164" s="25"/>
      <c r="AE164" s="4"/>
      <c r="AF164" s="4"/>
      <c r="AG164" s="4"/>
      <c r="AH164" s="4"/>
      <c r="AI164" s="4"/>
      <c r="AJ164" s="4"/>
      <c r="AK164" s="7"/>
      <c r="AL164" s="25"/>
      <c r="AM164" s="4"/>
      <c r="AN164" s="8"/>
      <c r="AO164" s="8"/>
      <c r="AP164" s="9"/>
    </row>
    <row r="165" spans="1:42" x14ac:dyDescent="0.25">
      <c r="A165" s="1"/>
      <c r="B165" s="2"/>
      <c r="C165" s="3"/>
      <c r="D165" s="4"/>
      <c r="E165" s="25"/>
      <c r="F165" s="4"/>
      <c r="G165" s="4"/>
      <c r="H165" s="4"/>
      <c r="I165" s="4"/>
      <c r="J165" s="4"/>
      <c r="K165" s="4"/>
      <c r="L165" s="4" t="str">
        <f>IF(I165=1,1,IF(J165=1,2,IF(K165=1,3,"")))</f>
        <v/>
      </c>
      <c r="M165" s="4" t="str" cm="1">
        <f t="array" ref="M165">IFERROR(INDEX(Tabelle1[Spalte104],MATCH(1,(Tabelle1[Spalte1]=Tabelle1[[#This Row],[Spalte1]])*(Tabelle1[Spalte16]=Tabelle1[[#This Row],[Spalte15]]-1),0)),"")</f>
        <v/>
      </c>
      <c r="N165" s="4" t="str">
        <f>IF(M165&lt;&gt;"",L165-M165,"")</f>
        <v/>
      </c>
      <c r="O165" s="25"/>
      <c r="P165" s="4"/>
      <c r="Q165" s="4"/>
      <c r="R165" s="4"/>
      <c r="S165" s="4"/>
      <c r="T165" s="4"/>
      <c r="U165" s="4"/>
      <c r="V165" s="4"/>
      <c r="W165" s="5"/>
      <c r="X165" s="5"/>
      <c r="Y165" s="146">
        <f>DAYS360(Tabelle1[[#This Row],[Spalte15]],Tabelle1[[#This Row],[Spalte16]])/30</f>
        <v>0</v>
      </c>
      <c r="Z165" s="25"/>
      <c r="AA165" s="4"/>
      <c r="AB165" s="4"/>
      <c r="AC165" s="6"/>
      <c r="AD165" s="25"/>
      <c r="AE165" s="4"/>
      <c r="AF165" s="4"/>
      <c r="AG165" s="4"/>
      <c r="AH165" s="4"/>
      <c r="AI165" s="4"/>
      <c r="AJ165" s="4"/>
      <c r="AK165" s="7"/>
      <c r="AL165" s="25"/>
      <c r="AM165" s="4"/>
      <c r="AN165" s="8"/>
      <c r="AO165" s="8"/>
      <c r="AP165" s="9"/>
    </row>
    <row r="166" spans="1:42" x14ac:dyDescent="0.25">
      <c r="A166" s="1"/>
      <c r="B166" s="2"/>
      <c r="C166" s="3"/>
      <c r="D166" s="4"/>
      <c r="E166" s="25"/>
      <c r="F166" s="4"/>
      <c r="G166" s="4"/>
      <c r="H166" s="4"/>
      <c r="I166" s="4"/>
      <c r="J166" s="4"/>
      <c r="K166" s="4"/>
      <c r="L166" s="4" t="str">
        <f>IF(I166=1,1,IF(J166=1,2,IF(K166=1,3,"")))</f>
        <v/>
      </c>
      <c r="M166" s="4" t="str" cm="1">
        <f t="array" ref="M166">IFERROR(INDEX(Tabelle1[Spalte104],MATCH(1,(Tabelle1[Spalte1]=Tabelle1[[#This Row],[Spalte1]])*(Tabelle1[Spalte16]=Tabelle1[[#This Row],[Spalte15]]-1),0)),"")</f>
        <v/>
      </c>
      <c r="N166" s="4" t="str">
        <f>IF(M166&lt;&gt;"",L166-M166,"")</f>
        <v/>
      </c>
      <c r="O166" s="25"/>
      <c r="P166" s="4"/>
      <c r="Q166" s="4"/>
      <c r="R166" s="4"/>
      <c r="S166" s="4"/>
      <c r="T166" s="4"/>
      <c r="U166" s="4"/>
      <c r="V166" s="4"/>
      <c r="W166" s="5"/>
      <c r="X166" s="5"/>
      <c r="Y166" s="146">
        <f>DAYS360(Tabelle1[[#This Row],[Spalte15]],Tabelle1[[#This Row],[Spalte16]])/30</f>
        <v>0</v>
      </c>
      <c r="Z166" s="25"/>
      <c r="AA166" s="4"/>
      <c r="AB166" s="4"/>
      <c r="AC166" s="6"/>
      <c r="AD166" s="25"/>
      <c r="AE166" s="4"/>
      <c r="AF166" s="4"/>
      <c r="AG166" s="4"/>
      <c r="AH166" s="4"/>
      <c r="AI166" s="4"/>
      <c r="AJ166" s="4"/>
      <c r="AK166" s="7"/>
      <c r="AL166" s="25"/>
      <c r="AM166" s="4"/>
      <c r="AN166" s="8"/>
      <c r="AO166" s="8"/>
      <c r="AP166" s="9"/>
    </row>
    <row r="167" spans="1:42" x14ac:dyDescent="0.25">
      <c r="A167" s="1"/>
      <c r="B167" s="2"/>
      <c r="C167" s="3"/>
      <c r="D167" s="4"/>
      <c r="E167" s="25"/>
      <c r="F167" s="4"/>
      <c r="G167" s="4"/>
      <c r="H167" s="4"/>
      <c r="I167" s="4"/>
      <c r="J167" s="4"/>
      <c r="K167" s="4"/>
      <c r="L167" s="4" t="str">
        <f>IF(I167=1,1,IF(J167=1,2,IF(K167=1,3,"")))</f>
        <v/>
      </c>
      <c r="M167" s="4" t="str" cm="1">
        <f t="array" ref="M167">IFERROR(INDEX(Tabelle1[Spalte104],MATCH(1,(Tabelle1[Spalte1]=Tabelle1[[#This Row],[Spalte1]])*(Tabelle1[Spalte16]=Tabelle1[[#This Row],[Spalte15]]-1),0)),"")</f>
        <v/>
      </c>
      <c r="N167" s="4" t="str">
        <f>IF(M167&lt;&gt;"",L167-M167,"")</f>
        <v/>
      </c>
      <c r="O167" s="25"/>
      <c r="P167" s="4"/>
      <c r="Q167" s="4"/>
      <c r="R167" s="4"/>
      <c r="S167" s="4"/>
      <c r="T167" s="4"/>
      <c r="U167" s="4"/>
      <c r="V167" s="4"/>
      <c r="W167" s="5"/>
      <c r="X167" s="5"/>
      <c r="Y167" s="146">
        <f>DAYS360(Tabelle1[[#This Row],[Spalte15]],Tabelle1[[#This Row],[Spalte16]])/30</f>
        <v>0</v>
      </c>
      <c r="Z167" s="25"/>
      <c r="AA167" s="4"/>
      <c r="AB167" s="4"/>
      <c r="AC167" s="6"/>
      <c r="AD167" s="25"/>
      <c r="AE167" s="4"/>
      <c r="AF167" s="4"/>
      <c r="AG167" s="4"/>
      <c r="AH167" s="4"/>
      <c r="AI167" s="4"/>
      <c r="AJ167" s="4"/>
      <c r="AK167" s="7"/>
      <c r="AL167" s="25"/>
      <c r="AM167" s="4"/>
      <c r="AN167" s="8"/>
      <c r="AO167" s="8"/>
      <c r="AP167" s="9"/>
    </row>
    <row r="168" spans="1:42" x14ac:dyDescent="0.25">
      <c r="A168" s="1"/>
      <c r="B168" s="2"/>
      <c r="C168" s="3"/>
      <c r="D168" s="4"/>
      <c r="E168" s="25"/>
      <c r="F168" s="4"/>
      <c r="G168" s="4"/>
      <c r="H168" s="4"/>
      <c r="I168" s="4"/>
      <c r="J168" s="4"/>
      <c r="K168" s="4"/>
      <c r="L168" s="4" t="str">
        <f>IF(I168=1,1,IF(J168=1,2,IF(K168=1,3,"")))</f>
        <v/>
      </c>
      <c r="M168" s="4" t="str" cm="1">
        <f t="array" ref="M168">IFERROR(INDEX(Tabelle1[Spalte104],MATCH(1,(Tabelle1[Spalte1]=Tabelle1[[#This Row],[Spalte1]])*(Tabelle1[Spalte16]=Tabelle1[[#This Row],[Spalte15]]-1),0)),"")</f>
        <v/>
      </c>
      <c r="N168" s="4" t="str">
        <f>IF(M168&lt;&gt;"",L168-M168,"")</f>
        <v/>
      </c>
      <c r="O168" s="25"/>
      <c r="P168" s="4"/>
      <c r="Q168" s="4"/>
      <c r="R168" s="4"/>
      <c r="S168" s="4"/>
      <c r="T168" s="4"/>
      <c r="U168" s="4"/>
      <c r="V168" s="4"/>
      <c r="W168" s="5"/>
      <c r="X168" s="5"/>
      <c r="Y168" s="146">
        <f>DAYS360(Tabelle1[[#This Row],[Spalte15]],Tabelle1[[#This Row],[Spalte16]])/30</f>
        <v>0</v>
      </c>
      <c r="Z168" s="25"/>
      <c r="AA168" s="4"/>
      <c r="AB168" s="4"/>
      <c r="AC168" s="6"/>
      <c r="AD168" s="25"/>
      <c r="AE168" s="4"/>
      <c r="AF168" s="4"/>
      <c r="AG168" s="4"/>
      <c r="AH168" s="4"/>
      <c r="AI168" s="4"/>
      <c r="AJ168" s="4"/>
      <c r="AK168" s="7"/>
      <c r="AL168" s="25"/>
      <c r="AM168" s="4"/>
      <c r="AN168" s="8"/>
      <c r="AO168" s="8"/>
      <c r="AP168" s="9"/>
    </row>
    <row r="169" spans="1:42" x14ac:dyDescent="0.25">
      <c r="A169" s="1"/>
      <c r="B169" s="2"/>
      <c r="C169" s="3"/>
      <c r="D169" s="4"/>
      <c r="E169" s="25"/>
      <c r="F169" s="4"/>
      <c r="G169" s="4"/>
      <c r="H169" s="4"/>
      <c r="I169" s="4"/>
      <c r="J169" s="4"/>
      <c r="K169" s="4"/>
      <c r="L169" s="4" t="str">
        <f>IF(I169=1,1,IF(J169=1,2,IF(K169=1,3,"")))</f>
        <v/>
      </c>
      <c r="M169" s="4" t="str" cm="1">
        <f t="array" ref="M169">IFERROR(INDEX(Tabelle1[Spalte104],MATCH(1,(Tabelle1[Spalte1]=Tabelle1[[#This Row],[Spalte1]])*(Tabelle1[Spalte16]=Tabelle1[[#This Row],[Spalte15]]-1),0)),"")</f>
        <v/>
      </c>
      <c r="N169" s="4" t="str">
        <f>IF(M169&lt;&gt;"",L169-M169,"")</f>
        <v/>
      </c>
      <c r="O169" s="25"/>
      <c r="P169" s="4"/>
      <c r="Q169" s="4"/>
      <c r="R169" s="4"/>
      <c r="S169" s="4"/>
      <c r="T169" s="4"/>
      <c r="U169" s="4"/>
      <c r="V169" s="4"/>
      <c r="W169" s="5"/>
      <c r="X169" s="5"/>
      <c r="Y169" s="146">
        <f>DAYS360(Tabelle1[[#This Row],[Spalte15]],Tabelle1[[#This Row],[Spalte16]])/30</f>
        <v>0</v>
      </c>
      <c r="Z169" s="25"/>
      <c r="AA169" s="4"/>
      <c r="AB169" s="4"/>
      <c r="AC169" s="6"/>
      <c r="AD169" s="25"/>
      <c r="AE169" s="4"/>
      <c r="AF169" s="4"/>
      <c r="AG169" s="4"/>
      <c r="AH169" s="4"/>
      <c r="AI169" s="4"/>
      <c r="AJ169" s="4"/>
      <c r="AK169" s="7"/>
      <c r="AL169" s="25"/>
      <c r="AM169" s="4"/>
      <c r="AN169" s="8"/>
      <c r="AO169" s="8"/>
      <c r="AP169" s="9"/>
    </row>
    <row r="170" spans="1:42" x14ac:dyDescent="0.25">
      <c r="A170" s="1"/>
      <c r="B170" s="2"/>
      <c r="C170" s="3"/>
      <c r="D170" s="4"/>
      <c r="E170" s="25"/>
      <c r="F170" s="4"/>
      <c r="G170" s="4"/>
      <c r="H170" s="4"/>
      <c r="I170" s="4"/>
      <c r="J170" s="4"/>
      <c r="K170" s="4"/>
      <c r="L170" s="4" t="str">
        <f>IF(I170=1,1,IF(J170=1,2,IF(K170=1,3,"")))</f>
        <v/>
      </c>
      <c r="M170" s="4" t="str" cm="1">
        <f t="array" ref="M170">IFERROR(INDEX(Tabelle1[Spalte104],MATCH(1,(Tabelle1[Spalte1]=Tabelle1[[#This Row],[Spalte1]])*(Tabelle1[Spalte16]=Tabelle1[[#This Row],[Spalte15]]-1),0)),"")</f>
        <v/>
      </c>
      <c r="N170" s="4" t="str">
        <f>IF(M170&lt;&gt;"",L170-M170,"")</f>
        <v/>
      </c>
      <c r="O170" s="25"/>
      <c r="P170" s="4"/>
      <c r="Q170" s="4"/>
      <c r="R170" s="4"/>
      <c r="S170" s="4"/>
      <c r="T170" s="4"/>
      <c r="U170" s="4"/>
      <c r="V170" s="4"/>
      <c r="W170" s="5"/>
      <c r="X170" s="5"/>
      <c r="Y170" s="146">
        <f>DAYS360(Tabelle1[[#This Row],[Spalte15]],Tabelle1[[#This Row],[Spalte16]])/30</f>
        <v>0</v>
      </c>
      <c r="Z170" s="25"/>
      <c r="AA170" s="4"/>
      <c r="AB170" s="4"/>
      <c r="AC170" s="6"/>
      <c r="AD170" s="25"/>
      <c r="AE170" s="4"/>
      <c r="AF170" s="4"/>
      <c r="AG170" s="4"/>
      <c r="AH170" s="4"/>
      <c r="AI170" s="4"/>
      <c r="AJ170" s="4"/>
      <c r="AK170" s="7"/>
      <c r="AL170" s="25"/>
      <c r="AM170" s="4"/>
      <c r="AN170" s="8"/>
      <c r="AO170" s="8"/>
      <c r="AP170" s="9"/>
    </row>
    <row r="171" spans="1:42" x14ac:dyDescent="0.25">
      <c r="A171" s="1"/>
      <c r="B171" s="2"/>
      <c r="C171" s="3"/>
      <c r="D171" s="4"/>
      <c r="E171" s="25"/>
      <c r="F171" s="4"/>
      <c r="G171" s="4"/>
      <c r="H171" s="4"/>
      <c r="I171" s="4"/>
      <c r="J171" s="4"/>
      <c r="K171" s="4"/>
      <c r="L171" s="4" t="str">
        <f>IF(I171=1,1,IF(J171=1,2,IF(K171=1,3,"")))</f>
        <v/>
      </c>
      <c r="M171" s="4" t="str" cm="1">
        <f t="array" ref="M171">IFERROR(INDEX(Tabelle1[Spalte104],MATCH(1,(Tabelle1[Spalte1]=Tabelle1[[#This Row],[Spalte1]])*(Tabelle1[Spalte16]=Tabelle1[[#This Row],[Spalte15]]-1),0)),"")</f>
        <v/>
      </c>
      <c r="N171" s="4" t="str">
        <f>IF(M171&lt;&gt;"",L171-M171,"")</f>
        <v/>
      </c>
      <c r="O171" s="25"/>
      <c r="P171" s="4"/>
      <c r="Q171" s="4"/>
      <c r="R171" s="4"/>
      <c r="S171" s="4"/>
      <c r="T171" s="4"/>
      <c r="U171" s="4"/>
      <c r="V171" s="4"/>
      <c r="W171" s="5"/>
      <c r="X171" s="5"/>
      <c r="Y171" s="146">
        <f>DAYS360(Tabelle1[[#This Row],[Spalte15]],Tabelle1[[#This Row],[Spalte16]])/30</f>
        <v>0</v>
      </c>
      <c r="Z171" s="25"/>
      <c r="AA171" s="4"/>
      <c r="AB171" s="4"/>
      <c r="AC171" s="6"/>
      <c r="AD171" s="25"/>
      <c r="AE171" s="4"/>
      <c r="AF171" s="4"/>
      <c r="AG171" s="4"/>
      <c r="AH171" s="4"/>
      <c r="AI171" s="4"/>
      <c r="AJ171" s="4"/>
      <c r="AK171" s="7"/>
      <c r="AL171" s="25"/>
      <c r="AM171" s="4"/>
      <c r="AN171" s="8"/>
      <c r="AO171" s="8"/>
      <c r="AP171" s="9"/>
    </row>
    <row r="172" spans="1:42" x14ac:dyDescent="0.25">
      <c r="A172" s="1"/>
      <c r="B172" s="2"/>
      <c r="C172" s="3"/>
      <c r="D172" s="4"/>
      <c r="E172" s="25"/>
      <c r="F172" s="4"/>
      <c r="G172" s="4"/>
      <c r="H172" s="4"/>
      <c r="I172" s="4"/>
      <c r="J172" s="4"/>
      <c r="K172" s="4"/>
      <c r="L172" s="4" t="str">
        <f>IF(I172=1,1,IF(J172=1,2,IF(K172=1,3,"")))</f>
        <v/>
      </c>
      <c r="M172" s="4" t="str" cm="1">
        <f t="array" ref="M172">IFERROR(INDEX(Tabelle1[Spalte104],MATCH(1,(Tabelle1[Spalte1]=Tabelle1[[#This Row],[Spalte1]])*(Tabelle1[Spalte16]=Tabelle1[[#This Row],[Spalte15]]-1),0)),"")</f>
        <v/>
      </c>
      <c r="N172" s="4" t="str">
        <f>IF(M172&lt;&gt;"",L172-M172,"")</f>
        <v/>
      </c>
      <c r="O172" s="25"/>
      <c r="P172" s="4"/>
      <c r="Q172" s="4"/>
      <c r="R172" s="4"/>
      <c r="S172" s="4"/>
      <c r="T172" s="4"/>
      <c r="U172" s="4"/>
      <c r="V172" s="4"/>
      <c r="W172" s="5"/>
      <c r="X172" s="5"/>
      <c r="Y172" s="146">
        <f>DAYS360(Tabelle1[[#This Row],[Spalte15]],Tabelle1[[#This Row],[Spalte16]])/30</f>
        <v>0</v>
      </c>
      <c r="Z172" s="25"/>
      <c r="AA172" s="4"/>
      <c r="AB172" s="4"/>
      <c r="AC172" s="6"/>
      <c r="AD172" s="25"/>
      <c r="AE172" s="4"/>
      <c r="AF172" s="4"/>
      <c r="AG172" s="4"/>
      <c r="AH172" s="4"/>
      <c r="AI172" s="4"/>
      <c r="AJ172" s="4"/>
      <c r="AK172" s="7"/>
      <c r="AL172" s="25"/>
      <c r="AM172" s="4"/>
      <c r="AN172" s="8"/>
      <c r="AO172" s="8"/>
      <c r="AP172" s="9"/>
    </row>
    <row r="173" spans="1:42" x14ac:dyDescent="0.25">
      <c r="A173" s="1"/>
      <c r="B173" s="2"/>
      <c r="C173" s="3"/>
      <c r="D173" s="4"/>
      <c r="E173" s="25"/>
      <c r="F173" s="4"/>
      <c r="G173" s="4"/>
      <c r="H173" s="4"/>
      <c r="I173" s="4"/>
      <c r="J173" s="4"/>
      <c r="K173" s="4"/>
      <c r="L173" s="4" t="str">
        <f>IF(I173=1,1,IF(J173=1,2,IF(K173=1,3,"")))</f>
        <v/>
      </c>
      <c r="M173" s="4" t="str" cm="1">
        <f t="array" ref="M173">IFERROR(INDEX(Tabelle1[Spalte104],MATCH(1,(Tabelle1[Spalte1]=Tabelle1[[#This Row],[Spalte1]])*(Tabelle1[Spalte16]=Tabelle1[[#This Row],[Spalte15]]-1),0)),"")</f>
        <v/>
      </c>
      <c r="N173" s="4" t="str">
        <f>IF(M173&lt;&gt;"",L173-M173,"")</f>
        <v/>
      </c>
      <c r="O173" s="25"/>
      <c r="P173" s="4"/>
      <c r="Q173" s="4"/>
      <c r="R173" s="4"/>
      <c r="S173" s="4"/>
      <c r="T173" s="4"/>
      <c r="U173" s="4"/>
      <c r="V173" s="4"/>
      <c r="W173" s="5"/>
      <c r="X173" s="5"/>
      <c r="Y173" s="146">
        <f>DAYS360(Tabelle1[[#This Row],[Spalte15]],Tabelle1[[#This Row],[Spalte16]])/30</f>
        <v>0</v>
      </c>
      <c r="Z173" s="25"/>
      <c r="AA173" s="4"/>
      <c r="AB173" s="4"/>
      <c r="AC173" s="6"/>
      <c r="AD173" s="25"/>
      <c r="AE173" s="4"/>
      <c r="AF173" s="4"/>
      <c r="AG173" s="4"/>
      <c r="AH173" s="4"/>
      <c r="AI173" s="4"/>
      <c r="AJ173" s="4"/>
      <c r="AK173" s="7"/>
      <c r="AL173" s="25"/>
      <c r="AM173" s="4"/>
      <c r="AN173" s="8"/>
      <c r="AO173" s="8"/>
      <c r="AP173" s="9"/>
    </row>
    <row r="174" spans="1:42" x14ac:dyDescent="0.25">
      <c r="A174" s="1"/>
      <c r="B174" s="2"/>
      <c r="C174" s="3"/>
      <c r="D174" s="4"/>
      <c r="E174" s="25"/>
      <c r="F174" s="4"/>
      <c r="G174" s="4"/>
      <c r="H174" s="4"/>
      <c r="I174" s="4"/>
      <c r="J174" s="4"/>
      <c r="K174" s="4"/>
      <c r="L174" s="4" t="str">
        <f>IF(I174=1,1,IF(J174=1,2,IF(K174=1,3,"")))</f>
        <v/>
      </c>
      <c r="M174" s="4" t="str" cm="1">
        <f t="array" ref="M174">IFERROR(INDEX(Tabelle1[Spalte104],MATCH(1,(Tabelle1[Spalte1]=Tabelle1[[#This Row],[Spalte1]])*(Tabelle1[Spalte16]=Tabelle1[[#This Row],[Spalte15]]-1),0)),"")</f>
        <v/>
      </c>
      <c r="N174" s="4" t="str">
        <f>IF(M174&lt;&gt;"",L174-M174,"")</f>
        <v/>
      </c>
      <c r="O174" s="25"/>
      <c r="P174" s="4"/>
      <c r="Q174" s="4"/>
      <c r="R174" s="4"/>
      <c r="S174" s="4"/>
      <c r="T174" s="4"/>
      <c r="U174" s="4"/>
      <c r="V174" s="4"/>
      <c r="W174" s="5"/>
      <c r="X174" s="5"/>
      <c r="Y174" s="146">
        <f>DAYS360(Tabelle1[[#This Row],[Spalte15]],Tabelle1[[#This Row],[Spalte16]])/30</f>
        <v>0</v>
      </c>
      <c r="Z174" s="25"/>
      <c r="AA174" s="4"/>
      <c r="AB174" s="4"/>
      <c r="AC174" s="6"/>
      <c r="AD174" s="25"/>
      <c r="AE174" s="4"/>
      <c r="AF174" s="4"/>
      <c r="AG174" s="4"/>
      <c r="AH174" s="4"/>
      <c r="AI174" s="4"/>
      <c r="AJ174" s="4"/>
      <c r="AK174" s="7"/>
      <c r="AL174" s="25"/>
      <c r="AM174" s="4"/>
      <c r="AN174" s="8"/>
      <c r="AO174" s="8"/>
      <c r="AP174" s="9"/>
    </row>
    <row r="175" spans="1:42" x14ac:dyDescent="0.25">
      <c r="A175" s="1"/>
      <c r="B175" s="2"/>
      <c r="C175" s="3"/>
      <c r="D175" s="4"/>
      <c r="E175" s="25"/>
      <c r="F175" s="4"/>
      <c r="G175" s="4"/>
      <c r="H175" s="4"/>
      <c r="I175" s="4"/>
      <c r="J175" s="4"/>
      <c r="K175" s="4"/>
      <c r="L175" s="4" t="str">
        <f>IF(I175=1,1,IF(J175=1,2,IF(K175=1,3,"")))</f>
        <v/>
      </c>
      <c r="M175" s="4" t="str" cm="1">
        <f t="array" ref="M175">IFERROR(INDEX(Tabelle1[Spalte104],MATCH(1,(Tabelle1[Spalte1]=Tabelle1[[#This Row],[Spalte1]])*(Tabelle1[Spalte16]=Tabelle1[[#This Row],[Spalte15]]-1),0)),"")</f>
        <v/>
      </c>
      <c r="N175" s="4" t="str">
        <f>IF(M175&lt;&gt;"",L175-M175,"")</f>
        <v/>
      </c>
      <c r="O175" s="25"/>
      <c r="P175" s="4"/>
      <c r="Q175" s="4"/>
      <c r="R175" s="4"/>
      <c r="S175" s="4"/>
      <c r="T175" s="4"/>
      <c r="U175" s="4"/>
      <c r="V175" s="4"/>
      <c r="W175" s="5"/>
      <c r="X175" s="5"/>
      <c r="Y175" s="146">
        <f>DAYS360(Tabelle1[[#This Row],[Spalte15]],Tabelle1[[#This Row],[Spalte16]])/30</f>
        <v>0</v>
      </c>
      <c r="Z175" s="25"/>
      <c r="AA175" s="4"/>
      <c r="AB175" s="4"/>
      <c r="AC175" s="6"/>
      <c r="AD175" s="25"/>
      <c r="AE175" s="4"/>
      <c r="AF175" s="4"/>
      <c r="AG175" s="4"/>
      <c r="AH175" s="4"/>
      <c r="AI175" s="4"/>
      <c r="AJ175" s="4"/>
      <c r="AK175" s="7"/>
      <c r="AL175" s="25"/>
      <c r="AM175" s="4"/>
      <c r="AN175" s="8"/>
      <c r="AO175" s="8"/>
      <c r="AP175" s="9"/>
    </row>
    <row r="176" spans="1:42" x14ac:dyDescent="0.25">
      <c r="A176" s="1"/>
      <c r="B176" s="2"/>
      <c r="C176" s="3"/>
      <c r="D176" s="4"/>
      <c r="E176" s="25"/>
      <c r="F176" s="4"/>
      <c r="G176" s="4"/>
      <c r="H176" s="4"/>
      <c r="I176" s="4"/>
      <c r="J176" s="4"/>
      <c r="K176" s="4"/>
      <c r="L176" s="4" t="str">
        <f>IF(I176=1,1,IF(J176=1,2,IF(K176=1,3,"")))</f>
        <v/>
      </c>
      <c r="M176" s="4" t="str" cm="1">
        <f t="array" ref="M176">IFERROR(INDEX(Tabelle1[Spalte104],MATCH(1,(Tabelle1[Spalte1]=Tabelle1[[#This Row],[Spalte1]])*(Tabelle1[Spalte16]=Tabelle1[[#This Row],[Spalte15]]-1),0)),"")</f>
        <v/>
      </c>
      <c r="N176" s="4" t="str">
        <f>IF(M176&lt;&gt;"",L176-M176,"")</f>
        <v/>
      </c>
      <c r="O176" s="25"/>
      <c r="P176" s="4"/>
      <c r="Q176" s="4"/>
      <c r="R176" s="4"/>
      <c r="S176" s="4"/>
      <c r="T176" s="4"/>
      <c r="U176" s="4"/>
      <c r="V176" s="4"/>
      <c r="W176" s="5"/>
      <c r="X176" s="5"/>
      <c r="Y176" s="146">
        <f>DAYS360(Tabelle1[[#This Row],[Spalte15]],Tabelle1[[#This Row],[Spalte16]])/30</f>
        <v>0</v>
      </c>
      <c r="Z176" s="25"/>
      <c r="AA176" s="4"/>
      <c r="AB176" s="4"/>
      <c r="AC176" s="6"/>
      <c r="AD176" s="25"/>
      <c r="AE176" s="4"/>
      <c r="AF176" s="4"/>
      <c r="AG176" s="4"/>
      <c r="AH176" s="4"/>
      <c r="AI176" s="4"/>
      <c r="AJ176" s="4"/>
      <c r="AK176" s="7"/>
      <c r="AL176" s="25"/>
      <c r="AM176" s="4"/>
      <c r="AN176" s="8"/>
      <c r="AO176" s="8"/>
      <c r="AP176" s="9"/>
    </row>
    <row r="177" spans="1:42" x14ac:dyDescent="0.25">
      <c r="A177" s="1"/>
      <c r="B177" s="2"/>
      <c r="C177" s="3"/>
      <c r="D177" s="4"/>
      <c r="E177" s="25"/>
      <c r="F177" s="4"/>
      <c r="G177" s="4"/>
      <c r="H177" s="4"/>
      <c r="I177" s="4"/>
      <c r="J177" s="4"/>
      <c r="K177" s="4"/>
      <c r="L177" s="4" t="str">
        <f>IF(I177=1,1,IF(J177=1,2,IF(K177=1,3,"")))</f>
        <v/>
      </c>
      <c r="M177" s="4" t="str" cm="1">
        <f t="array" ref="M177">IFERROR(INDEX(Tabelle1[Spalte104],MATCH(1,(Tabelle1[Spalte1]=Tabelle1[[#This Row],[Spalte1]])*(Tabelle1[Spalte16]=Tabelle1[[#This Row],[Spalte15]]-1),0)),"")</f>
        <v/>
      </c>
      <c r="N177" s="4" t="str">
        <f>IF(M177&lt;&gt;"",L177-M177,"")</f>
        <v/>
      </c>
      <c r="O177" s="25"/>
      <c r="P177" s="4"/>
      <c r="Q177" s="4"/>
      <c r="R177" s="4"/>
      <c r="S177" s="4"/>
      <c r="T177" s="4"/>
      <c r="U177" s="4"/>
      <c r="V177" s="4"/>
      <c r="W177" s="5"/>
      <c r="X177" s="5"/>
      <c r="Y177" s="146">
        <f>DAYS360(Tabelle1[[#This Row],[Spalte15]],Tabelle1[[#This Row],[Spalte16]])/30</f>
        <v>0</v>
      </c>
      <c r="Z177" s="25"/>
      <c r="AA177" s="4"/>
      <c r="AB177" s="4"/>
      <c r="AC177" s="6"/>
      <c r="AD177" s="25"/>
      <c r="AE177" s="4"/>
      <c r="AF177" s="4"/>
      <c r="AG177" s="4"/>
      <c r="AH177" s="4"/>
      <c r="AI177" s="4"/>
      <c r="AJ177" s="4"/>
      <c r="AK177" s="7"/>
      <c r="AL177" s="25"/>
      <c r="AM177" s="4"/>
      <c r="AN177" s="8"/>
      <c r="AO177" s="8"/>
      <c r="AP177" s="9"/>
    </row>
    <row r="178" spans="1:42" x14ac:dyDescent="0.25">
      <c r="A178" s="1"/>
      <c r="B178" s="2"/>
      <c r="C178" s="3"/>
      <c r="D178" s="4"/>
      <c r="E178" s="25"/>
      <c r="F178" s="4"/>
      <c r="G178" s="4"/>
      <c r="H178" s="4"/>
      <c r="I178" s="4"/>
      <c r="J178" s="4"/>
      <c r="K178" s="4"/>
      <c r="L178" s="4" t="str">
        <f>IF(I178=1,1,IF(J178=1,2,IF(K178=1,3,"")))</f>
        <v/>
      </c>
      <c r="M178" s="4" t="str" cm="1">
        <f t="array" ref="M178">IFERROR(INDEX(Tabelle1[Spalte104],MATCH(1,(Tabelle1[Spalte1]=Tabelle1[[#This Row],[Spalte1]])*(Tabelle1[Spalte16]=Tabelle1[[#This Row],[Spalte15]]-1),0)),"")</f>
        <v/>
      </c>
      <c r="N178" s="4" t="str">
        <f>IF(M178&lt;&gt;"",L178-M178,"")</f>
        <v/>
      </c>
      <c r="O178" s="25"/>
      <c r="P178" s="4"/>
      <c r="Q178" s="4"/>
      <c r="R178" s="4"/>
      <c r="S178" s="4"/>
      <c r="T178" s="4"/>
      <c r="U178" s="4"/>
      <c r="V178" s="4"/>
      <c r="W178" s="5"/>
      <c r="X178" s="5"/>
      <c r="Y178" s="146">
        <f>DAYS360(Tabelle1[[#This Row],[Spalte15]],Tabelle1[[#This Row],[Spalte16]])/30</f>
        <v>0</v>
      </c>
      <c r="Z178" s="25"/>
      <c r="AA178" s="4"/>
      <c r="AB178" s="4"/>
      <c r="AC178" s="6"/>
      <c r="AD178" s="25"/>
      <c r="AE178" s="4"/>
      <c r="AF178" s="4"/>
      <c r="AG178" s="4"/>
      <c r="AH178" s="4"/>
      <c r="AI178" s="4"/>
      <c r="AJ178" s="4"/>
      <c r="AK178" s="7"/>
      <c r="AL178" s="25"/>
      <c r="AM178" s="4"/>
      <c r="AN178" s="8"/>
      <c r="AO178" s="8"/>
      <c r="AP178" s="9"/>
    </row>
    <row r="179" spans="1:42" x14ac:dyDescent="0.25">
      <c r="A179" s="1"/>
      <c r="B179" s="2"/>
      <c r="C179" s="3"/>
      <c r="D179" s="4"/>
      <c r="E179" s="25"/>
      <c r="F179" s="4"/>
      <c r="G179" s="4"/>
      <c r="H179" s="4"/>
      <c r="I179" s="4"/>
      <c r="J179" s="4"/>
      <c r="K179" s="4"/>
      <c r="L179" s="4" t="str">
        <f>IF(I179=1,1,IF(J179=1,2,IF(K179=1,3,"")))</f>
        <v/>
      </c>
      <c r="M179" s="4" t="str" cm="1">
        <f t="array" ref="M179">IFERROR(INDEX(Tabelle1[Spalte104],MATCH(1,(Tabelle1[Spalte1]=Tabelle1[[#This Row],[Spalte1]])*(Tabelle1[Spalte16]=Tabelle1[[#This Row],[Spalte15]]-1),0)),"")</f>
        <v/>
      </c>
      <c r="N179" s="4" t="str">
        <f>IF(M179&lt;&gt;"",L179-M179,"")</f>
        <v/>
      </c>
      <c r="O179" s="25"/>
      <c r="P179" s="4"/>
      <c r="Q179" s="4"/>
      <c r="R179" s="4"/>
      <c r="S179" s="4"/>
      <c r="T179" s="4"/>
      <c r="U179" s="4"/>
      <c r="V179" s="4"/>
      <c r="W179" s="5"/>
      <c r="X179" s="5"/>
      <c r="Y179" s="146">
        <f>DAYS360(Tabelle1[[#This Row],[Spalte15]],Tabelle1[[#This Row],[Spalte16]])/30</f>
        <v>0</v>
      </c>
      <c r="Z179" s="25"/>
      <c r="AA179" s="4"/>
      <c r="AB179" s="4"/>
      <c r="AC179" s="6"/>
      <c r="AD179" s="25"/>
      <c r="AE179" s="4"/>
      <c r="AF179" s="4"/>
      <c r="AG179" s="4"/>
      <c r="AH179" s="4"/>
      <c r="AI179" s="4"/>
      <c r="AJ179" s="4"/>
      <c r="AK179" s="7"/>
      <c r="AL179" s="25"/>
      <c r="AM179" s="4"/>
      <c r="AN179" s="8"/>
      <c r="AO179" s="8"/>
      <c r="AP179" s="9"/>
    </row>
    <row r="180" spans="1:42" x14ac:dyDescent="0.25">
      <c r="A180" s="1"/>
      <c r="B180" s="2"/>
      <c r="C180" s="3"/>
      <c r="D180" s="4"/>
      <c r="E180" s="25"/>
      <c r="F180" s="4"/>
      <c r="G180" s="4"/>
      <c r="H180" s="4"/>
      <c r="I180" s="4"/>
      <c r="J180" s="4"/>
      <c r="K180" s="4"/>
      <c r="L180" s="4" t="str">
        <f>IF(I180=1,1,IF(J180=1,2,IF(K180=1,3,"")))</f>
        <v/>
      </c>
      <c r="M180" s="4" t="str" cm="1">
        <f t="array" ref="M180">IFERROR(INDEX(Tabelle1[Spalte104],MATCH(1,(Tabelle1[Spalte1]=Tabelle1[[#This Row],[Spalte1]])*(Tabelle1[Spalte16]=Tabelle1[[#This Row],[Spalte15]]-1),0)),"")</f>
        <v/>
      </c>
      <c r="N180" s="4" t="str">
        <f>IF(M180&lt;&gt;"",L180-M180,"")</f>
        <v/>
      </c>
      <c r="O180" s="25"/>
      <c r="P180" s="4"/>
      <c r="Q180" s="4"/>
      <c r="R180" s="4"/>
      <c r="S180" s="4"/>
      <c r="T180" s="4"/>
      <c r="U180" s="4"/>
      <c r="V180" s="4"/>
      <c r="W180" s="5"/>
      <c r="X180" s="5"/>
      <c r="Y180" s="146">
        <f>DAYS360(Tabelle1[[#This Row],[Spalte15]],Tabelle1[[#This Row],[Spalte16]])/30</f>
        <v>0</v>
      </c>
      <c r="Z180" s="25"/>
      <c r="AA180" s="4"/>
      <c r="AB180" s="4"/>
      <c r="AC180" s="6"/>
      <c r="AD180" s="25"/>
      <c r="AE180" s="4"/>
      <c r="AF180" s="4"/>
      <c r="AG180" s="4"/>
      <c r="AH180" s="4"/>
      <c r="AI180" s="4"/>
      <c r="AJ180" s="4"/>
      <c r="AK180" s="7"/>
      <c r="AL180" s="25"/>
      <c r="AM180" s="4"/>
      <c r="AN180" s="8"/>
      <c r="AO180" s="8"/>
      <c r="AP180" s="9"/>
    </row>
    <row r="181" spans="1:42" x14ac:dyDescent="0.25">
      <c r="A181" s="1"/>
      <c r="B181" s="2"/>
      <c r="C181" s="3"/>
      <c r="D181" s="4"/>
      <c r="E181" s="25"/>
      <c r="F181" s="4"/>
      <c r="G181" s="4"/>
      <c r="H181" s="4"/>
      <c r="I181" s="4"/>
      <c r="J181" s="4"/>
      <c r="K181" s="4"/>
      <c r="L181" s="4" t="str">
        <f>IF(I181=1,1,IF(J181=1,2,IF(K181=1,3,"")))</f>
        <v/>
      </c>
      <c r="M181" s="4" t="str" cm="1">
        <f t="array" ref="M181">IFERROR(INDEX(Tabelle1[Spalte104],MATCH(1,(Tabelle1[Spalte1]=Tabelle1[[#This Row],[Spalte1]])*(Tabelle1[Spalte16]=Tabelle1[[#This Row],[Spalte15]]-1),0)),"")</f>
        <v/>
      </c>
      <c r="N181" s="4" t="str">
        <f>IF(M181&lt;&gt;"",L181-M181,"")</f>
        <v/>
      </c>
      <c r="O181" s="25"/>
      <c r="P181" s="4"/>
      <c r="Q181" s="4"/>
      <c r="R181" s="4"/>
      <c r="S181" s="4"/>
      <c r="T181" s="4"/>
      <c r="U181" s="4"/>
      <c r="V181" s="4"/>
      <c r="W181" s="5"/>
      <c r="X181" s="5"/>
      <c r="Y181" s="146">
        <f>DAYS360(Tabelle1[[#This Row],[Spalte15]],Tabelle1[[#This Row],[Spalte16]])/30</f>
        <v>0</v>
      </c>
      <c r="Z181" s="25"/>
      <c r="AA181" s="4"/>
      <c r="AB181" s="4"/>
      <c r="AC181" s="6"/>
      <c r="AD181" s="25"/>
      <c r="AE181" s="4"/>
      <c r="AF181" s="4"/>
      <c r="AG181" s="4"/>
      <c r="AH181" s="4"/>
      <c r="AI181" s="4"/>
      <c r="AJ181" s="4"/>
      <c r="AK181" s="7"/>
      <c r="AL181" s="25"/>
      <c r="AM181" s="4"/>
      <c r="AN181" s="8"/>
      <c r="AO181" s="8"/>
      <c r="AP181" s="9"/>
    </row>
    <row r="182" spans="1:42" x14ac:dyDescent="0.25">
      <c r="A182" s="1"/>
      <c r="B182" s="2"/>
      <c r="C182" s="3"/>
      <c r="D182" s="4"/>
      <c r="E182" s="25"/>
      <c r="F182" s="4"/>
      <c r="G182" s="4"/>
      <c r="H182" s="4"/>
      <c r="I182" s="4"/>
      <c r="J182" s="4"/>
      <c r="K182" s="4"/>
      <c r="L182" s="4" t="str">
        <f>IF(I182=1,1,IF(J182=1,2,IF(K182=1,3,"")))</f>
        <v/>
      </c>
      <c r="M182" s="4" t="str" cm="1">
        <f t="array" ref="M182">IFERROR(INDEX(Tabelle1[Spalte104],MATCH(1,(Tabelle1[Spalte1]=Tabelle1[[#This Row],[Spalte1]])*(Tabelle1[Spalte16]=Tabelle1[[#This Row],[Spalte15]]-1),0)),"")</f>
        <v/>
      </c>
      <c r="N182" s="4" t="str">
        <f>IF(M182&lt;&gt;"",L182-M182,"")</f>
        <v/>
      </c>
      <c r="O182" s="25"/>
      <c r="P182" s="4"/>
      <c r="Q182" s="4"/>
      <c r="R182" s="4"/>
      <c r="S182" s="4"/>
      <c r="T182" s="4"/>
      <c r="U182" s="4"/>
      <c r="V182" s="4"/>
      <c r="W182" s="5"/>
      <c r="X182" s="5"/>
      <c r="Y182" s="146">
        <f>DAYS360(Tabelle1[[#This Row],[Spalte15]],Tabelle1[[#This Row],[Spalte16]])/30</f>
        <v>0</v>
      </c>
      <c r="Z182" s="25"/>
      <c r="AA182" s="4"/>
      <c r="AB182" s="4"/>
      <c r="AC182" s="6"/>
      <c r="AD182" s="25"/>
      <c r="AE182" s="4"/>
      <c r="AF182" s="4"/>
      <c r="AG182" s="4"/>
      <c r="AH182" s="4"/>
      <c r="AI182" s="4"/>
      <c r="AJ182" s="4"/>
      <c r="AK182" s="7"/>
      <c r="AL182" s="25"/>
      <c r="AM182" s="4"/>
      <c r="AN182" s="8"/>
      <c r="AO182" s="8"/>
      <c r="AP182" s="9"/>
    </row>
    <row r="183" spans="1:42" x14ac:dyDescent="0.25">
      <c r="A183" s="1"/>
      <c r="B183" s="2"/>
      <c r="C183" s="3"/>
      <c r="D183" s="4"/>
      <c r="E183" s="25"/>
      <c r="F183" s="4"/>
      <c r="G183" s="4"/>
      <c r="H183" s="4"/>
      <c r="I183" s="4"/>
      <c r="J183" s="4"/>
      <c r="K183" s="4"/>
      <c r="L183" s="4" t="str">
        <f>IF(I183=1,1,IF(J183=1,2,IF(K183=1,3,"")))</f>
        <v/>
      </c>
      <c r="M183" s="4" t="str" cm="1">
        <f t="array" ref="M183">IFERROR(INDEX(Tabelle1[Spalte104],MATCH(1,(Tabelle1[Spalte1]=Tabelle1[[#This Row],[Spalte1]])*(Tabelle1[Spalte16]=Tabelle1[[#This Row],[Spalte15]]-1),0)),"")</f>
        <v/>
      </c>
      <c r="N183" s="4" t="str">
        <f>IF(M183&lt;&gt;"",L183-M183,"")</f>
        <v/>
      </c>
      <c r="O183" s="25"/>
      <c r="P183" s="4"/>
      <c r="Q183" s="4"/>
      <c r="R183" s="4"/>
      <c r="S183" s="4"/>
      <c r="T183" s="4"/>
      <c r="U183" s="4"/>
      <c r="V183" s="4"/>
      <c r="W183" s="5"/>
      <c r="X183" s="5"/>
      <c r="Y183" s="146">
        <f>DAYS360(Tabelle1[[#This Row],[Spalte15]],Tabelle1[[#This Row],[Spalte16]])/30</f>
        <v>0</v>
      </c>
      <c r="Z183" s="25"/>
      <c r="AA183" s="4"/>
      <c r="AB183" s="4"/>
      <c r="AC183" s="6"/>
      <c r="AD183" s="25"/>
      <c r="AE183" s="4"/>
      <c r="AF183" s="4"/>
      <c r="AG183" s="4"/>
      <c r="AH183" s="4"/>
      <c r="AI183" s="4"/>
      <c r="AJ183" s="4"/>
      <c r="AK183" s="7"/>
      <c r="AL183" s="25"/>
      <c r="AM183" s="4"/>
      <c r="AN183" s="8"/>
      <c r="AO183" s="8"/>
      <c r="AP183" s="9"/>
    </row>
    <row r="184" spans="1:42" x14ac:dyDescent="0.25">
      <c r="A184" s="1"/>
      <c r="B184" s="2"/>
      <c r="C184" s="3"/>
      <c r="D184" s="4"/>
      <c r="E184" s="25"/>
      <c r="F184" s="4"/>
      <c r="G184" s="4"/>
      <c r="H184" s="4"/>
      <c r="I184" s="4"/>
      <c r="J184" s="4"/>
      <c r="K184" s="4"/>
      <c r="L184" s="4" t="str">
        <f>IF(I184=1,1,IF(J184=1,2,IF(K184=1,3,"")))</f>
        <v/>
      </c>
      <c r="M184" s="4" t="str" cm="1">
        <f t="array" ref="M184">IFERROR(INDEX(Tabelle1[Spalte104],MATCH(1,(Tabelle1[Spalte1]=Tabelle1[[#This Row],[Spalte1]])*(Tabelle1[Spalte16]=Tabelle1[[#This Row],[Spalte15]]-1),0)),"")</f>
        <v/>
      </c>
      <c r="N184" s="4" t="str">
        <f>IF(M184&lt;&gt;"",L184-M184,"")</f>
        <v/>
      </c>
      <c r="O184" s="25"/>
      <c r="P184" s="4"/>
      <c r="Q184" s="4"/>
      <c r="R184" s="4"/>
      <c r="S184" s="4"/>
      <c r="T184" s="4"/>
      <c r="U184" s="4"/>
      <c r="V184" s="4"/>
      <c r="W184" s="5"/>
      <c r="X184" s="5"/>
      <c r="Y184" s="146">
        <f>DAYS360(Tabelle1[[#This Row],[Spalte15]],Tabelle1[[#This Row],[Spalte16]])/30</f>
        <v>0</v>
      </c>
      <c r="Z184" s="25"/>
      <c r="AA184" s="4"/>
      <c r="AB184" s="4"/>
      <c r="AC184" s="6"/>
      <c r="AD184" s="25"/>
      <c r="AE184" s="4"/>
      <c r="AF184" s="4"/>
      <c r="AG184" s="4"/>
      <c r="AH184" s="4"/>
      <c r="AI184" s="4"/>
      <c r="AJ184" s="4"/>
      <c r="AK184" s="7"/>
      <c r="AL184" s="25"/>
      <c r="AM184" s="4"/>
      <c r="AN184" s="8"/>
      <c r="AO184" s="8"/>
      <c r="AP184" s="9"/>
    </row>
    <row r="185" spans="1:42" x14ac:dyDescent="0.25">
      <c r="A185" s="1"/>
      <c r="B185" s="2"/>
      <c r="C185" s="3"/>
      <c r="D185" s="4"/>
      <c r="E185" s="25"/>
      <c r="F185" s="4"/>
      <c r="G185" s="4"/>
      <c r="H185" s="4"/>
      <c r="I185" s="4"/>
      <c r="J185" s="4"/>
      <c r="K185" s="4"/>
      <c r="L185" s="4" t="str">
        <f>IF(I185=1,1,IF(J185=1,2,IF(K185=1,3,"")))</f>
        <v/>
      </c>
      <c r="M185" s="4" t="str" cm="1">
        <f t="array" ref="M185">IFERROR(INDEX(Tabelle1[Spalte104],MATCH(1,(Tabelle1[Spalte1]=Tabelle1[[#This Row],[Spalte1]])*(Tabelle1[Spalte16]=Tabelle1[[#This Row],[Spalte15]]-1),0)),"")</f>
        <v/>
      </c>
      <c r="N185" s="4" t="str">
        <f>IF(M185&lt;&gt;"",L185-M185,"")</f>
        <v/>
      </c>
      <c r="O185" s="25"/>
      <c r="P185" s="4"/>
      <c r="Q185" s="4"/>
      <c r="R185" s="4"/>
      <c r="S185" s="4"/>
      <c r="T185" s="4"/>
      <c r="U185" s="4"/>
      <c r="V185" s="4"/>
      <c r="W185" s="5"/>
      <c r="X185" s="5"/>
      <c r="Y185" s="146">
        <f>DAYS360(Tabelle1[[#This Row],[Spalte15]],Tabelle1[[#This Row],[Spalte16]])/30</f>
        <v>0</v>
      </c>
      <c r="Z185" s="25"/>
      <c r="AA185" s="4"/>
      <c r="AB185" s="4"/>
      <c r="AC185" s="6"/>
      <c r="AD185" s="25"/>
      <c r="AE185" s="4"/>
      <c r="AF185" s="4"/>
      <c r="AG185" s="4"/>
      <c r="AH185" s="4"/>
      <c r="AI185" s="4"/>
      <c r="AJ185" s="4"/>
      <c r="AK185" s="7"/>
      <c r="AL185" s="25"/>
      <c r="AM185" s="4"/>
      <c r="AN185" s="8"/>
      <c r="AO185" s="8"/>
      <c r="AP185" s="9"/>
    </row>
    <row r="186" spans="1:42" x14ac:dyDescent="0.25">
      <c r="A186" s="1"/>
      <c r="B186" s="2"/>
      <c r="C186" s="3"/>
      <c r="D186" s="4"/>
      <c r="E186" s="25"/>
      <c r="F186" s="4"/>
      <c r="G186" s="4"/>
      <c r="H186" s="4"/>
      <c r="I186" s="4"/>
      <c r="J186" s="4"/>
      <c r="K186" s="4"/>
      <c r="L186" s="4" t="str">
        <f>IF(I186=1,1,IF(J186=1,2,IF(K186=1,3,"")))</f>
        <v/>
      </c>
      <c r="M186" s="4" t="str" cm="1">
        <f t="array" ref="M186">IFERROR(INDEX(Tabelle1[Spalte104],MATCH(1,(Tabelle1[Spalte1]=Tabelle1[[#This Row],[Spalte1]])*(Tabelle1[Spalte16]=Tabelle1[[#This Row],[Spalte15]]-1),0)),"")</f>
        <v/>
      </c>
      <c r="N186" s="4" t="str">
        <f>IF(M186&lt;&gt;"",L186-M186,"")</f>
        <v/>
      </c>
      <c r="O186" s="25"/>
      <c r="P186" s="4"/>
      <c r="Q186" s="4"/>
      <c r="R186" s="4"/>
      <c r="S186" s="4"/>
      <c r="T186" s="4"/>
      <c r="U186" s="4"/>
      <c r="V186" s="4"/>
      <c r="W186" s="5"/>
      <c r="X186" s="5"/>
      <c r="Y186" s="146">
        <f>DAYS360(Tabelle1[[#This Row],[Spalte15]],Tabelle1[[#This Row],[Spalte16]])/30</f>
        <v>0</v>
      </c>
      <c r="Z186" s="25"/>
      <c r="AA186" s="4"/>
      <c r="AB186" s="4"/>
      <c r="AC186" s="6"/>
      <c r="AD186" s="25"/>
      <c r="AE186" s="4"/>
      <c r="AF186" s="4"/>
      <c r="AG186" s="4"/>
      <c r="AH186" s="4"/>
      <c r="AI186" s="4"/>
      <c r="AJ186" s="4"/>
      <c r="AK186" s="7"/>
      <c r="AL186" s="25"/>
      <c r="AM186" s="4"/>
      <c r="AN186" s="8"/>
      <c r="AO186" s="8"/>
      <c r="AP186" s="9"/>
    </row>
    <row r="187" spans="1:42" x14ac:dyDescent="0.25">
      <c r="A187" s="1"/>
      <c r="B187" s="2"/>
      <c r="C187" s="3"/>
      <c r="D187" s="4"/>
      <c r="E187" s="25"/>
      <c r="F187" s="4"/>
      <c r="G187" s="4"/>
      <c r="H187" s="4"/>
      <c r="I187" s="4"/>
      <c r="J187" s="4"/>
      <c r="K187" s="4"/>
      <c r="L187" s="4" t="str">
        <f>IF(I187=1,1,IF(J187=1,2,IF(K187=1,3,"")))</f>
        <v/>
      </c>
      <c r="M187" s="4" t="str" cm="1">
        <f t="array" ref="M187">IFERROR(INDEX(Tabelle1[Spalte104],MATCH(1,(Tabelle1[Spalte1]=Tabelle1[[#This Row],[Spalte1]])*(Tabelle1[Spalte16]=Tabelle1[[#This Row],[Spalte15]]-1),0)),"")</f>
        <v/>
      </c>
      <c r="N187" s="4" t="str">
        <f>IF(M187&lt;&gt;"",L187-M187,"")</f>
        <v/>
      </c>
      <c r="O187" s="25"/>
      <c r="P187" s="4"/>
      <c r="Q187" s="4"/>
      <c r="R187" s="4"/>
      <c r="S187" s="4"/>
      <c r="T187" s="4"/>
      <c r="U187" s="4"/>
      <c r="V187" s="4"/>
      <c r="W187" s="5"/>
      <c r="X187" s="5"/>
      <c r="Y187" s="146">
        <f>DAYS360(Tabelle1[[#This Row],[Spalte15]],Tabelle1[[#This Row],[Spalte16]])/30</f>
        <v>0</v>
      </c>
      <c r="Z187" s="25"/>
      <c r="AA187" s="4"/>
      <c r="AB187" s="4"/>
      <c r="AC187" s="6"/>
      <c r="AD187" s="25"/>
      <c r="AE187" s="4"/>
      <c r="AF187" s="4"/>
      <c r="AG187" s="4"/>
      <c r="AH187" s="4"/>
      <c r="AI187" s="4"/>
      <c r="AJ187" s="4"/>
      <c r="AK187" s="7"/>
      <c r="AL187" s="25"/>
      <c r="AM187" s="4"/>
      <c r="AN187" s="8"/>
      <c r="AO187" s="8"/>
      <c r="AP187" s="9"/>
    </row>
    <row r="188" spans="1:42" x14ac:dyDescent="0.25">
      <c r="A188" s="1"/>
      <c r="B188" s="2"/>
      <c r="C188" s="3"/>
      <c r="D188" s="4"/>
      <c r="E188" s="25"/>
      <c r="F188" s="4"/>
      <c r="G188" s="4"/>
      <c r="H188" s="4"/>
      <c r="I188" s="4"/>
      <c r="J188" s="4"/>
      <c r="K188" s="4"/>
      <c r="L188" s="4" t="str">
        <f>IF(I188=1,1,IF(J188=1,2,IF(K188=1,3,"")))</f>
        <v/>
      </c>
      <c r="M188" s="4" t="str" cm="1">
        <f t="array" ref="M188">IFERROR(INDEX(Tabelle1[Spalte104],MATCH(1,(Tabelle1[Spalte1]=Tabelle1[[#This Row],[Spalte1]])*(Tabelle1[Spalte16]=Tabelle1[[#This Row],[Spalte15]]-1),0)),"")</f>
        <v/>
      </c>
      <c r="N188" s="4" t="str">
        <f>IF(M188&lt;&gt;"",L188-M188,"")</f>
        <v/>
      </c>
      <c r="O188" s="25"/>
      <c r="P188" s="4"/>
      <c r="Q188" s="4"/>
      <c r="R188" s="4"/>
      <c r="S188" s="4"/>
      <c r="T188" s="4"/>
      <c r="U188" s="4"/>
      <c r="V188" s="4"/>
      <c r="W188" s="5"/>
      <c r="X188" s="5"/>
      <c r="Y188" s="146">
        <f>DAYS360(Tabelle1[[#This Row],[Spalte15]],Tabelle1[[#This Row],[Spalte16]])/30</f>
        <v>0</v>
      </c>
      <c r="Z188" s="25"/>
      <c r="AA188" s="4"/>
      <c r="AB188" s="4"/>
      <c r="AC188" s="6"/>
      <c r="AD188" s="25"/>
      <c r="AE188" s="4"/>
      <c r="AF188" s="4"/>
      <c r="AG188" s="4"/>
      <c r="AH188" s="4"/>
      <c r="AI188" s="4"/>
      <c r="AJ188" s="4"/>
      <c r="AK188" s="7"/>
      <c r="AL188" s="25"/>
      <c r="AM188" s="4"/>
      <c r="AN188" s="8"/>
      <c r="AO188" s="8"/>
      <c r="AP188" s="9"/>
    </row>
    <row r="189" spans="1:42" x14ac:dyDescent="0.25">
      <c r="A189" s="1"/>
      <c r="B189" s="2"/>
      <c r="C189" s="3"/>
      <c r="D189" s="4"/>
      <c r="E189" s="25"/>
      <c r="F189" s="4"/>
      <c r="G189" s="4"/>
      <c r="H189" s="4"/>
      <c r="I189" s="4"/>
      <c r="J189" s="4"/>
      <c r="K189" s="4"/>
      <c r="L189" s="4" t="str">
        <f>IF(I189=1,1,IF(J189=1,2,IF(K189=1,3,"")))</f>
        <v/>
      </c>
      <c r="M189" s="4" t="str" cm="1">
        <f t="array" ref="M189">IFERROR(INDEX(Tabelle1[Spalte104],MATCH(1,(Tabelle1[Spalte1]=Tabelle1[[#This Row],[Spalte1]])*(Tabelle1[Spalte16]=Tabelle1[[#This Row],[Spalte15]]-1),0)),"")</f>
        <v/>
      </c>
      <c r="N189" s="4" t="str">
        <f>IF(M189&lt;&gt;"",L189-M189,"")</f>
        <v/>
      </c>
      <c r="O189" s="25"/>
      <c r="P189" s="4"/>
      <c r="Q189" s="4"/>
      <c r="R189" s="4"/>
      <c r="S189" s="4"/>
      <c r="T189" s="4"/>
      <c r="U189" s="4"/>
      <c r="V189" s="4"/>
      <c r="W189" s="5"/>
      <c r="X189" s="5"/>
      <c r="Y189" s="146">
        <f>DAYS360(Tabelle1[[#This Row],[Spalte15]],Tabelle1[[#This Row],[Spalte16]])/30</f>
        <v>0</v>
      </c>
      <c r="Z189" s="25"/>
      <c r="AA189" s="4"/>
      <c r="AB189" s="4"/>
      <c r="AC189" s="6"/>
      <c r="AD189" s="25"/>
      <c r="AE189" s="4"/>
      <c r="AF189" s="4"/>
      <c r="AG189" s="4"/>
      <c r="AH189" s="4"/>
      <c r="AI189" s="4"/>
      <c r="AJ189" s="4"/>
      <c r="AK189" s="7"/>
      <c r="AL189" s="25"/>
      <c r="AM189" s="4"/>
      <c r="AN189" s="8"/>
      <c r="AO189" s="8"/>
      <c r="AP189" s="9"/>
    </row>
    <row r="190" spans="1:42" x14ac:dyDescent="0.25">
      <c r="A190" s="1"/>
      <c r="B190" s="2"/>
      <c r="C190" s="3"/>
      <c r="D190" s="4"/>
      <c r="E190" s="25"/>
      <c r="F190" s="4"/>
      <c r="G190" s="4"/>
      <c r="H190" s="4"/>
      <c r="I190" s="4"/>
      <c r="J190" s="4"/>
      <c r="K190" s="4"/>
      <c r="L190" s="4" t="str">
        <f>IF(I190=1,1,IF(J190=1,2,IF(K190=1,3,"")))</f>
        <v/>
      </c>
      <c r="M190" s="4" t="str" cm="1">
        <f t="array" ref="M190">IFERROR(INDEX(Tabelle1[Spalte104],MATCH(1,(Tabelle1[Spalte1]=Tabelle1[[#This Row],[Spalte1]])*(Tabelle1[Spalte16]=Tabelle1[[#This Row],[Spalte15]]-1),0)),"")</f>
        <v/>
      </c>
      <c r="N190" s="4" t="str">
        <f>IF(M190&lt;&gt;"",L190-M190,"")</f>
        <v/>
      </c>
      <c r="O190" s="25"/>
      <c r="P190" s="4"/>
      <c r="Q190" s="4"/>
      <c r="R190" s="4"/>
      <c r="S190" s="4"/>
      <c r="T190" s="4"/>
      <c r="U190" s="4"/>
      <c r="V190" s="4"/>
      <c r="W190" s="5"/>
      <c r="X190" s="5"/>
      <c r="Y190" s="146">
        <f>DAYS360(Tabelle1[[#This Row],[Spalte15]],Tabelle1[[#This Row],[Spalte16]])/30</f>
        <v>0</v>
      </c>
      <c r="Z190" s="25"/>
      <c r="AA190" s="4"/>
      <c r="AB190" s="4"/>
      <c r="AC190" s="6"/>
      <c r="AD190" s="25"/>
      <c r="AE190" s="4"/>
      <c r="AF190" s="4"/>
      <c r="AG190" s="4"/>
      <c r="AH190" s="4"/>
      <c r="AI190" s="4"/>
      <c r="AJ190" s="4"/>
      <c r="AK190" s="7"/>
      <c r="AL190" s="25"/>
      <c r="AM190" s="4"/>
      <c r="AN190" s="8"/>
      <c r="AO190" s="8"/>
      <c r="AP190" s="9"/>
    </row>
    <row r="191" spans="1:42" x14ac:dyDescent="0.25">
      <c r="A191" s="1"/>
      <c r="B191" s="2"/>
      <c r="C191" s="3"/>
      <c r="D191" s="4"/>
      <c r="E191" s="25"/>
      <c r="F191" s="4"/>
      <c r="G191" s="4"/>
      <c r="H191" s="4"/>
      <c r="I191" s="4"/>
      <c r="J191" s="4"/>
      <c r="K191" s="4"/>
      <c r="L191" s="4" t="str">
        <f>IF(I191=1,1,IF(J191=1,2,IF(K191=1,3,"")))</f>
        <v/>
      </c>
      <c r="M191" s="4" t="str" cm="1">
        <f t="array" ref="M191">IFERROR(INDEX(Tabelle1[Spalte104],MATCH(1,(Tabelle1[Spalte1]=Tabelle1[[#This Row],[Spalte1]])*(Tabelle1[Spalte16]=Tabelle1[[#This Row],[Spalte15]]-1),0)),"")</f>
        <v/>
      </c>
      <c r="N191" s="4" t="str">
        <f>IF(M191&lt;&gt;"",L191-M191,"")</f>
        <v/>
      </c>
      <c r="O191" s="25"/>
      <c r="P191" s="4"/>
      <c r="Q191" s="4"/>
      <c r="R191" s="4"/>
      <c r="S191" s="4"/>
      <c r="T191" s="4"/>
      <c r="U191" s="4"/>
      <c r="V191" s="4"/>
      <c r="W191" s="5"/>
      <c r="X191" s="5"/>
      <c r="Y191" s="146">
        <f>DAYS360(Tabelle1[[#This Row],[Spalte15]],Tabelle1[[#This Row],[Spalte16]])/30</f>
        <v>0</v>
      </c>
      <c r="Z191" s="25"/>
      <c r="AA191" s="4"/>
      <c r="AB191" s="4"/>
      <c r="AC191" s="6"/>
      <c r="AD191" s="25"/>
      <c r="AE191" s="4"/>
      <c r="AF191" s="4"/>
      <c r="AG191" s="4"/>
      <c r="AH191" s="4"/>
      <c r="AI191" s="4"/>
      <c r="AJ191" s="4"/>
      <c r="AK191" s="7"/>
      <c r="AL191" s="25"/>
      <c r="AM191" s="4"/>
      <c r="AN191" s="8"/>
      <c r="AO191" s="8"/>
      <c r="AP191" s="9"/>
    </row>
    <row r="192" spans="1:42" x14ac:dyDescent="0.25">
      <c r="A192" s="1"/>
      <c r="B192" s="2"/>
      <c r="C192" s="3"/>
      <c r="D192" s="4"/>
      <c r="E192" s="25"/>
      <c r="F192" s="4"/>
      <c r="G192" s="4"/>
      <c r="H192" s="4"/>
      <c r="I192" s="4"/>
      <c r="J192" s="4"/>
      <c r="K192" s="4"/>
      <c r="L192" s="4" t="str">
        <f>IF(I192=1,1,IF(J192=1,2,IF(K192=1,3,"")))</f>
        <v/>
      </c>
      <c r="M192" s="4" t="str" cm="1">
        <f t="array" ref="M192">IFERROR(INDEX(Tabelle1[Spalte104],MATCH(1,(Tabelle1[Spalte1]=Tabelle1[[#This Row],[Spalte1]])*(Tabelle1[Spalte16]=Tabelle1[[#This Row],[Spalte15]]-1),0)),"")</f>
        <v/>
      </c>
      <c r="N192" s="4" t="str">
        <f>IF(M192&lt;&gt;"",L192-M192,"")</f>
        <v/>
      </c>
      <c r="O192" s="25"/>
      <c r="P192" s="4"/>
      <c r="Q192" s="4"/>
      <c r="R192" s="4"/>
      <c r="S192" s="4"/>
      <c r="T192" s="4"/>
      <c r="U192" s="4"/>
      <c r="V192" s="4"/>
      <c r="W192" s="5"/>
      <c r="X192" s="5"/>
      <c r="Y192" s="146">
        <f>DAYS360(Tabelle1[[#This Row],[Spalte15]],Tabelle1[[#This Row],[Spalte16]])/30</f>
        <v>0</v>
      </c>
      <c r="Z192" s="25"/>
      <c r="AA192" s="4"/>
      <c r="AB192" s="4"/>
      <c r="AC192" s="6"/>
      <c r="AD192" s="25"/>
      <c r="AE192" s="4"/>
      <c r="AF192" s="4"/>
      <c r="AG192" s="4"/>
      <c r="AH192" s="4"/>
      <c r="AI192" s="4"/>
      <c r="AJ192" s="4"/>
      <c r="AK192" s="7"/>
      <c r="AL192" s="25"/>
      <c r="AM192" s="4"/>
      <c r="AN192" s="8"/>
      <c r="AO192" s="8"/>
      <c r="AP192" s="9"/>
    </row>
    <row r="193" spans="1:42" x14ac:dyDescent="0.25">
      <c r="A193" s="1"/>
      <c r="B193" s="2"/>
      <c r="C193" s="3"/>
      <c r="D193" s="4"/>
      <c r="E193" s="25"/>
      <c r="F193" s="4"/>
      <c r="G193" s="4"/>
      <c r="H193" s="4"/>
      <c r="I193" s="4"/>
      <c r="J193" s="4"/>
      <c r="K193" s="4"/>
      <c r="L193" s="4" t="str">
        <f>IF(I193=1,1,IF(J193=1,2,IF(K193=1,3,"")))</f>
        <v/>
      </c>
      <c r="M193" s="4" t="str" cm="1">
        <f t="array" ref="M193">IFERROR(INDEX(Tabelle1[Spalte104],MATCH(1,(Tabelle1[Spalte1]=Tabelle1[[#This Row],[Spalte1]])*(Tabelle1[Spalte16]=Tabelle1[[#This Row],[Spalte15]]-1),0)),"")</f>
        <v/>
      </c>
      <c r="N193" s="4" t="str">
        <f>IF(M193&lt;&gt;"",L193-M193,"")</f>
        <v/>
      </c>
      <c r="O193" s="25"/>
      <c r="P193" s="4"/>
      <c r="Q193" s="4"/>
      <c r="R193" s="4"/>
      <c r="S193" s="4"/>
      <c r="T193" s="4"/>
      <c r="U193" s="4"/>
      <c r="V193" s="4"/>
      <c r="W193" s="5"/>
      <c r="X193" s="5"/>
      <c r="Y193" s="146">
        <f>DAYS360(Tabelle1[[#This Row],[Spalte15]],Tabelle1[[#This Row],[Spalte16]])/30</f>
        <v>0</v>
      </c>
      <c r="Z193" s="25"/>
      <c r="AA193" s="4"/>
      <c r="AB193" s="4"/>
      <c r="AC193" s="6"/>
      <c r="AD193" s="25"/>
      <c r="AE193" s="4"/>
      <c r="AF193" s="4"/>
      <c r="AG193" s="4"/>
      <c r="AH193" s="4"/>
      <c r="AI193" s="4"/>
      <c r="AJ193" s="4"/>
      <c r="AK193" s="7"/>
      <c r="AL193" s="25"/>
      <c r="AM193" s="4"/>
      <c r="AN193" s="8"/>
      <c r="AO193" s="8"/>
      <c r="AP193" s="9"/>
    </row>
    <row r="194" spans="1:42" x14ac:dyDescent="0.25">
      <c r="A194" s="1"/>
      <c r="B194" s="2"/>
      <c r="C194" s="3"/>
      <c r="D194" s="4"/>
      <c r="E194" s="25"/>
      <c r="F194" s="4"/>
      <c r="G194" s="4"/>
      <c r="H194" s="4"/>
      <c r="I194" s="4"/>
      <c r="J194" s="4"/>
      <c r="K194" s="4"/>
      <c r="L194" s="4" t="str">
        <f>IF(I194=1,1,IF(J194=1,2,IF(K194=1,3,"")))</f>
        <v/>
      </c>
      <c r="M194" s="4" t="str" cm="1">
        <f t="array" ref="M194">IFERROR(INDEX(Tabelle1[Spalte104],MATCH(1,(Tabelle1[Spalte1]=Tabelle1[[#This Row],[Spalte1]])*(Tabelle1[Spalte16]=Tabelle1[[#This Row],[Spalte15]]-1),0)),"")</f>
        <v/>
      </c>
      <c r="N194" s="4" t="str">
        <f>IF(M194&lt;&gt;"",L194-M194,"")</f>
        <v/>
      </c>
      <c r="O194" s="25"/>
      <c r="P194" s="4"/>
      <c r="Q194" s="4"/>
      <c r="R194" s="4"/>
      <c r="S194" s="4"/>
      <c r="T194" s="4"/>
      <c r="U194" s="4"/>
      <c r="V194" s="4"/>
      <c r="W194" s="5"/>
      <c r="X194" s="5"/>
      <c r="Y194" s="146">
        <f>DAYS360(Tabelle1[[#This Row],[Spalte15]],Tabelle1[[#This Row],[Spalte16]])/30</f>
        <v>0</v>
      </c>
      <c r="Z194" s="25"/>
      <c r="AA194" s="4"/>
      <c r="AB194" s="4"/>
      <c r="AC194" s="6"/>
      <c r="AD194" s="25"/>
      <c r="AE194" s="4"/>
      <c r="AF194" s="4"/>
      <c r="AG194" s="4"/>
      <c r="AH194" s="4"/>
      <c r="AI194" s="4"/>
      <c r="AJ194" s="4"/>
      <c r="AK194" s="7"/>
      <c r="AL194" s="25"/>
      <c r="AM194" s="4"/>
      <c r="AN194" s="8"/>
      <c r="AO194" s="8"/>
      <c r="AP194" s="9"/>
    </row>
    <row r="195" spans="1:42" x14ac:dyDescent="0.25">
      <c r="A195" s="1"/>
      <c r="B195" s="2"/>
      <c r="C195" s="3"/>
      <c r="D195" s="4"/>
      <c r="E195" s="25"/>
      <c r="F195" s="4"/>
      <c r="G195" s="4"/>
      <c r="H195" s="4"/>
      <c r="I195" s="4"/>
      <c r="J195" s="4"/>
      <c r="K195" s="4"/>
      <c r="L195" s="4" t="str">
        <f>IF(I195=1,1,IF(J195=1,2,IF(K195=1,3,"")))</f>
        <v/>
      </c>
      <c r="M195" s="4" t="str" cm="1">
        <f t="array" ref="M195">IFERROR(INDEX(Tabelle1[Spalte104],MATCH(1,(Tabelle1[Spalte1]=Tabelle1[[#This Row],[Spalte1]])*(Tabelle1[Spalte16]=Tabelle1[[#This Row],[Spalte15]]-1),0)),"")</f>
        <v/>
      </c>
      <c r="N195" s="4" t="str">
        <f>IF(M195&lt;&gt;"",L195-M195,"")</f>
        <v/>
      </c>
      <c r="O195" s="25"/>
      <c r="P195" s="4"/>
      <c r="Q195" s="4"/>
      <c r="R195" s="4"/>
      <c r="S195" s="4"/>
      <c r="T195" s="4"/>
      <c r="U195" s="4"/>
      <c r="V195" s="4"/>
      <c r="W195" s="5"/>
      <c r="X195" s="5"/>
      <c r="Y195" s="146">
        <f>DAYS360(Tabelle1[[#This Row],[Spalte15]],Tabelle1[[#This Row],[Spalte16]])/30</f>
        <v>0</v>
      </c>
      <c r="Z195" s="25"/>
      <c r="AA195" s="4"/>
      <c r="AB195" s="4"/>
      <c r="AC195" s="6"/>
      <c r="AD195" s="25"/>
      <c r="AE195" s="4"/>
      <c r="AF195" s="4"/>
      <c r="AG195" s="4"/>
      <c r="AH195" s="4"/>
      <c r="AI195" s="4"/>
      <c r="AJ195" s="4"/>
      <c r="AK195" s="7"/>
      <c r="AL195" s="25"/>
      <c r="AM195" s="4"/>
      <c r="AN195" s="8"/>
      <c r="AO195" s="8"/>
      <c r="AP195" s="9"/>
    </row>
    <row r="196" spans="1:42" x14ac:dyDescent="0.25">
      <c r="A196" s="1"/>
      <c r="B196" s="2"/>
      <c r="C196" s="3"/>
      <c r="D196" s="4"/>
      <c r="E196" s="25"/>
      <c r="F196" s="4"/>
      <c r="G196" s="4"/>
      <c r="H196" s="4"/>
      <c r="I196" s="4"/>
      <c r="J196" s="4"/>
      <c r="K196" s="4"/>
      <c r="L196" s="4" t="str">
        <f>IF(I196=1,1,IF(J196=1,2,IF(K196=1,3,"")))</f>
        <v/>
      </c>
      <c r="M196" s="4" t="str" cm="1">
        <f t="array" ref="M196">IFERROR(INDEX(Tabelle1[Spalte104],MATCH(1,(Tabelle1[Spalte1]=Tabelle1[[#This Row],[Spalte1]])*(Tabelle1[Spalte16]=Tabelle1[[#This Row],[Spalte15]]-1),0)),"")</f>
        <v/>
      </c>
      <c r="N196" s="4" t="str">
        <f>IF(M196&lt;&gt;"",L196-M196,"")</f>
        <v/>
      </c>
      <c r="O196" s="25"/>
      <c r="P196" s="4"/>
      <c r="Q196" s="4"/>
      <c r="R196" s="4"/>
      <c r="S196" s="4"/>
      <c r="T196" s="4"/>
      <c r="U196" s="4"/>
      <c r="V196" s="4"/>
      <c r="W196" s="5"/>
      <c r="X196" s="5"/>
      <c r="Y196" s="146">
        <f>DAYS360(Tabelle1[[#This Row],[Spalte15]],Tabelle1[[#This Row],[Spalte16]])/30</f>
        <v>0</v>
      </c>
      <c r="Z196" s="25"/>
      <c r="AA196" s="4"/>
      <c r="AB196" s="4"/>
      <c r="AC196" s="6"/>
      <c r="AD196" s="25"/>
      <c r="AE196" s="4"/>
      <c r="AF196" s="4"/>
      <c r="AG196" s="4"/>
      <c r="AH196" s="4"/>
      <c r="AI196" s="4"/>
      <c r="AJ196" s="4"/>
      <c r="AK196" s="7"/>
      <c r="AL196" s="25"/>
      <c r="AM196" s="4"/>
      <c r="AN196" s="8"/>
      <c r="AO196" s="8"/>
      <c r="AP196" s="9"/>
    </row>
    <row r="197" spans="1:42" x14ac:dyDescent="0.25">
      <c r="A197" s="1"/>
      <c r="B197" s="2"/>
      <c r="C197" s="3"/>
      <c r="D197" s="4"/>
      <c r="E197" s="25"/>
      <c r="F197" s="4"/>
      <c r="G197" s="4"/>
      <c r="H197" s="4"/>
      <c r="I197" s="4"/>
      <c r="J197" s="4"/>
      <c r="K197" s="4"/>
      <c r="L197" s="4" t="str">
        <f>IF(I197=1,1,IF(J197=1,2,IF(K197=1,3,"")))</f>
        <v/>
      </c>
      <c r="M197" s="4" t="str" cm="1">
        <f t="array" ref="M197">IFERROR(INDEX(Tabelle1[Spalte104],MATCH(1,(Tabelle1[Spalte1]=Tabelle1[[#This Row],[Spalte1]])*(Tabelle1[Spalte16]=Tabelle1[[#This Row],[Spalte15]]-1),0)),"")</f>
        <v/>
      </c>
      <c r="N197" s="4" t="str">
        <f>IF(M197&lt;&gt;"",L197-M197,"")</f>
        <v/>
      </c>
      <c r="O197" s="25"/>
      <c r="P197" s="4"/>
      <c r="Q197" s="4"/>
      <c r="R197" s="4"/>
      <c r="S197" s="4"/>
      <c r="T197" s="4"/>
      <c r="U197" s="4"/>
      <c r="V197" s="4"/>
      <c r="W197" s="5"/>
      <c r="X197" s="5"/>
      <c r="Y197" s="146">
        <f>DAYS360(Tabelle1[[#This Row],[Spalte15]],Tabelle1[[#This Row],[Spalte16]])/30</f>
        <v>0</v>
      </c>
      <c r="Z197" s="25"/>
      <c r="AA197" s="4"/>
      <c r="AB197" s="4"/>
      <c r="AC197" s="6"/>
      <c r="AD197" s="25"/>
      <c r="AE197" s="4"/>
      <c r="AF197" s="4"/>
      <c r="AG197" s="4"/>
      <c r="AH197" s="4"/>
      <c r="AI197" s="4"/>
      <c r="AJ197" s="4"/>
      <c r="AK197" s="7"/>
      <c r="AL197" s="25"/>
      <c r="AM197" s="4"/>
      <c r="AN197" s="8"/>
      <c r="AO197" s="8"/>
      <c r="AP197" s="9"/>
    </row>
    <row r="198" spans="1:42" x14ac:dyDescent="0.25">
      <c r="A198" s="1"/>
      <c r="B198" s="2"/>
      <c r="C198" s="3"/>
      <c r="D198" s="4"/>
      <c r="E198" s="25"/>
      <c r="F198" s="4"/>
      <c r="G198" s="4"/>
      <c r="H198" s="4"/>
      <c r="I198" s="4"/>
      <c r="J198" s="4"/>
      <c r="K198" s="4"/>
      <c r="L198" s="4" t="str">
        <f>IF(I198=1,1,IF(J198=1,2,IF(K198=1,3,"")))</f>
        <v/>
      </c>
      <c r="M198" s="4" t="str" cm="1">
        <f t="array" ref="M198">IFERROR(INDEX(Tabelle1[Spalte104],MATCH(1,(Tabelle1[Spalte1]=Tabelle1[[#This Row],[Spalte1]])*(Tabelle1[Spalte16]=Tabelle1[[#This Row],[Spalte15]]-1),0)),"")</f>
        <v/>
      </c>
      <c r="N198" s="4" t="str">
        <f>IF(M198&lt;&gt;"",L198-M198,"")</f>
        <v/>
      </c>
      <c r="O198" s="25"/>
      <c r="P198" s="4"/>
      <c r="Q198" s="4"/>
      <c r="R198" s="4"/>
      <c r="S198" s="4"/>
      <c r="T198" s="4"/>
      <c r="U198" s="4"/>
      <c r="V198" s="4"/>
      <c r="W198" s="5"/>
      <c r="X198" s="5"/>
      <c r="Y198" s="146">
        <f>DAYS360(Tabelle1[[#This Row],[Spalte15]],Tabelle1[[#This Row],[Spalte16]])/30</f>
        <v>0</v>
      </c>
      <c r="Z198" s="25"/>
      <c r="AA198" s="4"/>
      <c r="AB198" s="4"/>
      <c r="AC198" s="6"/>
      <c r="AD198" s="25"/>
      <c r="AE198" s="4"/>
      <c r="AF198" s="4"/>
      <c r="AG198" s="4"/>
      <c r="AH198" s="4"/>
      <c r="AI198" s="4"/>
      <c r="AJ198" s="4"/>
      <c r="AK198" s="7"/>
      <c r="AL198" s="25"/>
      <c r="AM198" s="4"/>
      <c r="AN198" s="8"/>
      <c r="AO198" s="8"/>
      <c r="AP198" s="9"/>
    </row>
    <row r="199" spans="1:42" x14ac:dyDescent="0.25">
      <c r="A199" s="1"/>
      <c r="B199" s="2"/>
      <c r="C199" s="3"/>
      <c r="D199" s="4"/>
      <c r="E199" s="25"/>
      <c r="F199" s="4"/>
      <c r="G199" s="4"/>
      <c r="H199" s="4"/>
      <c r="I199" s="4"/>
      <c r="J199" s="4"/>
      <c r="K199" s="4"/>
      <c r="L199" s="4" t="str">
        <f>IF(I199=1,1,IF(J199=1,2,IF(K199=1,3,"")))</f>
        <v/>
      </c>
      <c r="M199" s="4" t="str" cm="1">
        <f t="array" ref="M199">IFERROR(INDEX(Tabelle1[Spalte104],MATCH(1,(Tabelle1[Spalte1]=Tabelle1[[#This Row],[Spalte1]])*(Tabelle1[Spalte16]=Tabelle1[[#This Row],[Spalte15]]-1),0)),"")</f>
        <v/>
      </c>
      <c r="N199" s="4" t="str">
        <f>IF(M199&lt;&gt;"",L199-M199,"")</f>
        <v/>
      </c>
      <c r="O199" s="25"/>
      <c r="P199" s="4"/>
      <c r="Q199" s="4"/>
      <c r="R199" s="4"/>
      <c r="S199" s="4"/>
      <c r="T199" s="4"/>
      <c r="U199" s="4"/>
      <c r="V199" s="4"/>
      <c r="W199" s="5"/>
      <c r="X199" s="5"/>
      <c r="Y199" s="146">
        <f>DAYS360(Tabelle1[[#This Row],[Spalte15]],Tabelle1[[#This Row],[Spalte16]])/30</f>
        <v>0</v>
      </c>
      <c r="Z199" s="25"/>
      <c r="AA199" s="4"/>
      <c r="AB199" s="4"/>
      <c r="AC199" s="6"/>
      <c r="AD199" s="25"/>
      <c r="AE199" s="4"/>
      <c r="AF199" s="4"/>
      <c r="AG199" s="4"/>
      <c r="AH199" s="4"/>
      <c r="AI199" s="4"/>
      <c r="AJ199" s="4"/>
      <c r="AK199" s="7"/>
      <c r="AL199" s="25"/>
      <c r="AM199" s="4"/>
      <c r="AN199" s="8"/>
      <c r="AO199" s="8"/>
      <c r="AP199" s="9"/>
    </row>
    <row r="200" spans="1:42" x14ac:dyDescent="0.25">
      <c r="A200" s="1"/>
      <c r="B200" s="2"/>
      <c r="C200" s="3"/>
      <c r="D200" s="4"/>
      <c r="E200" s="25"/>
      <c r="F200" s="4"/>
      <c r="G200" s="4"/>
      <c r="H200" s="4"/>
      <c r="I200" s="4"/>
      <c r="J200" s="4"/>
      <c r="K200" s="4"/>
      <c r="L200" s="4" t="str">
        <f>IF(I200=1,1,IF(J200=1,2,IF(K200=1,3,"")))</f>
        <v/>
      </c>
      <c r="M200" s="4" t="str" cm="1">
        <f t="array" ref="M200">IFERROR(INDEX(Tabelle1[Spalte104],MATCH(1,(Tabelle1[Spalte1]=Tabelle1[[#This Row],[Spalte1]])*(Tabelle1[Spalte16]=Tabelle1[[#This Row],[Spalte15]]-1),0)),"")</f>
        <v/>
      </c>
      <c r="N200" s="4" t="str">
        <f>IF(M200&lt;&gt;"",L200-M200,"")</f>
        <v/>
      </c>
      <c r="O200" s="25"/>
      <c r="P200" s="4"/>
      <c r="Q200" s="4"/>
      <c r="R200" s="4"/>
      <c r="S200" s="4"/>
      <c r="T200" s="4"/>
      <c r="U200" s="4"/>
      <c r="V200" s="4"/>
      <c r="W200" s="5"/>
      <c r="X200" s="5"/>
      <c r="Y200" s="146">
        <f>DAYS360(Tabelle1[[#This Row],[Spalte15]],Tabelle1[[#This Row],[Spalte16]])/30</f>
        <v>0</v>
      </c>
      <c r="Z200" s="25"/>
      <c r="AA200" s="4"/>
      <c r="AB200" s="4"/>
      <c r="AC200" s="6"/>
      <c r="AD200" s="25"/>
      <c r="AE200" s="4"/>
      <c r="AF200" s="4"/>
      <c r="AG200" s="4"/>
      <c r="AH200" s="4"/>
      <c r="AI200" s="4"/>
      <c r="AJ200" s="4"/>
      <c r="AK200" s="7"/>
      <c r="AL200" s="25"/>
      <c r="AM200" s="4"/>
      <c r="AN200" s="8"/>
      <c r="AO200" s="8"/>
      <c r="AP200" s="9"/>
    </row>
    <row r="201" spans="1:42" x14ac:dyDescent="0.25">
      <c r="A201" s="1"/>
      <c r="B201" s="2"/>
      <c r="C201" s="3"/>
      <c r="D201" s="4"/>
      <c r="E201" s="25"/>
      <c r="F201" s="4"/>
      <c r="G201" s="4"/>
      <c r="H201" s="4"/>
      <c r="I201" s="4"/>
      <c r="J201" s="4"/>
      <c r="K201" s="4"/>
      <c r="L201" s="4" t="str">
        <f>IF(I201=1,1,IF(J201=1,2,IF(K201=1,3,"")))</f>
        <v/>
      </c>
      <c r="M201" s="4" t="str" cm="1">
        <f t="array" ref="M201">IFERROR(INDEX(Tabelle1[Spalte104],MATCH(1,(Tabelle1[Spalte1]=Tabelle1[[#This Row],[Spalte1]])*(Tabelle1[Spalte16]=Tabelle1[[#This Row],[Spalte15]]-1),0)),"")</f>
        <v/>
      </c>
      <c r="N201" s="4" t="str">
        <f>IF(M201&lt;&gt;"",L201-M201,"")</f>
        <v/>
      </c>
      <c r="O201" s="25"/>
      <c r="P201" s="4"/>
      <c r="Q201" s="4"/>
      <c r="R201" s="4"/>
      <c r="S201" s="4"/>
      <c r="T201" s="4"/>
      <c r="U201" s="4"/>
      <c r="V201" s="4"/>
      <c r="W201" s="5"/>
      <c r="X201" s="5"/>
      <c r="Y201" s="146">
        <f>DAYS360(Tabelle1[[#This Row],[Spalte15]],Tabelle1[[#This Row],[Spalte16]])/30</f>
        <v>0</v>
      </c>
      <c r="Z201" s="25"/>
      <c r="AA201" s="4"/>
      <c r="AB201" s="4"/>
      <c r="AC201" s="6"/>
      <c r="AD201" s="25"/>
      <c r="AE201" s="4"/>
      <c r="AF201" s="4"/>
      <c r="AG201" s="4"/>
      <c r="AH201" s="4"/>
      <c r="AI201" s="4"/>
      <c r="AJ201" s="4"/>
      <c r="AK201" s="7"/>
      <c r="AL201" s="25"/>
      <c r="AM201" s="4"/>
      <c r="AN201" s="8"/>
      <c r="AO201" s="8"/>
      <c r="AP201" s="9"/>
    </row>
    <row r="202" spans="1:42" x14ac:dyDescent="0.25">
      <c r="A202" s="1"/>
      <c r="B202" s="2"/>
      <c r="C202" s="3"/>
      <c r="D202" s="4"/>
      <c r="E202" s="25"/>
      <c r="F202" s="4"/>
      <c r="G202" s="4"/>
      <c r="H202" s="4"/>
      <c r="I202" s="4"/>
      <c r="J202" s="4"/>
      <c r="K202" s="4"/>
      <c r="L202" s="4" t="str">
        <f>IF(I202=1,1,IF(J202=1,2,IF(K202=1,3,"")))</f>
        <v/>
      </c>
      <c r="M202" s="4" t="str" cm="1">
        <f t="array" ref="M202">IFERROR(INDEX(Tabelle1[Spalte104],MATCH(1,(Tabelle1[Spalte1]=Tabelle1[[#This Row],[Spalte1]])*(Tabelle1[Spalte16]=Tabelle1[[#This Row],[Spalte15]]-1),0)),"")</f>
        <v/>
      </c>
      <c r="N202" s="4" t="str">
        <f>IF(M202&lt;&gt;"",L202-M202,"")</f>
        <v/>
      </c>
      <c r="O202" s="25"/>
      <c r="P202" s="4"/>
      <c r="Q202" s="4"/>
      <c r="R202" s="4"/>
      <c r="S202" s="4"/>
      <c r="T202" s="4"/>
      <c r="U202" s="4"/>
      <c r="V202" s="4"/>
      <c r="W202" s="5"/>
      <c r="X202" s="5"/>
      <c r="Y202" s="146">
        <f>DAYS360(Tabelle1[[#This Row],[Spalte15]],Tabelle1[[#This Row],[Spalte16]])/30</f>
        <v>0</v>
      </c>
      <c r="Z202" s="25"/>
      <c r="AA202" s="4"/>
      <c r="AB202" s="4"/>
      <c r="AC202" s="6"/>
      <c r="AD202" s="25"/>
      <c r="AE202" s="4"/>
      <c r="AF202" s="4"/>
      <c r="AG202" s="4"/>
      <c r="AH202" s="4"/>
      <c r="AI202" s="4"/>
      <c r="AJ202" s="4"/>
      <c r="AK202" s="7"/>
      <c r="AL202" s="25"/>
      <c r="AM202" s="4"/>
      <c r="AN202" s="8"/>
      <c r="AO202" s="8"/>
      <c r="AP202" s="9"/>
    </row>
    <row r="203" spans="1:42" x14ac:dyDescent="0.25">
      <c r="A203" s="1"/>
      <c r="B203" s="2"/>
      <c r="C203" s="3"/>
      <c r="D203" s="4"/>
      <c r="E203" s="25"/>
      <c r="F203" s="4"/>
      <c r="G203" s="4"/>
      <c r="H203" s="4"/>
      <c r="I203" s="4"/>
      <c r="J203" s="4"/>
      <c r="K203" s="4"/>
      <c r="L203" s="4" t="str">
        <f>IF(I203=1,1,IF(J203=1,2,IF(K203=1,3,"")))</f>
        <v/>
      </c>
      <c r="M203" s="4" t="str" cm="1">
        <f t="array" ref="M203">IFERROR(INDEX(Tabelle1[Spalte104],MATCH(1,(Tabelle1[Spalte1]=Tabelle1[[#This Row],[Spalte1]])*(Tabelle1[Spalte16]=Tabelle1[[#This Row],[Spalte15]]-1),0)),"")</f>
        <v/>
      </c>
      <c r="N203" s="4" t="str">
        <f>IF(M203&lt;&gt;"",L203-M203,"")</f>
        <v/>
      </c>
      <c r="O203" s="25"/>
      <c r="P203" s="4"/>
      <c r="Q203" s="4"/>
      <c r="R203" s="4"/>
      <c r="S203" s="4"/>
      <c r="T203" s="4"/>
      <c r="U203" s="4"/>
      <c r="V203" s="4"/>
      <c r="W203" s="5"/>
      <c r="X203" s="5"/>
      <c r="Y203" s="146">
        <f>DAYS360(Tabelle1[[#This Row],[Spalte15]],Tabelle1[[#This Row],[Spalte16]])/30</f>
        <v>0</v>
      </c>
      <c r="Z203" s="25"/>
      <c r="AA203" s="4"/>
      <c r="AB203" s="4"/>
      <c r="AC203" s="6"/>
      <c r="AD203" s="25"/>
      <c r="AE203" s="4"/>
      <c r="AF203" s="4"/>
      <c r="AG203" s="4"/>
      <c r="AH203" s="4"/>
      <c r="AI203" s="4"/>
      <c r="AJ203" s="4"/>
      <c r="AK203" s="7"/>
      <c r="AL203" s="25"/>
      <c r="AM203" s="4"/>
      <c r="AN203" s="8"/>
      <c r="AO203" s="8"/>
      <c r="AP203" s="9"/>
    </row>
    <row r="204" spans="1:42" x14ac:dyDescent="0.25">
      <c r="A204" s="1"/>
      <c r="B204" s="2"/>
      <c r="C204" s="3"/>
      <c r="D204" s="4"/>
      <c r="E204" s="25"/>
      <c r="F204" s="4"/>
      <c r="G204" s="4"/>
      <c r="H204" s="4"/>
      <c r="I204" s="4"/>
      <c r="J204" s="4"/>
      <c r="K204" s="4"/>
      <c r="L204" s="4" t="str">
        <f>IF(I204=1,1,IF(J204=1,2,IF(K204=1,3,"")))</f>
        <v/>
      </c>
      <c r="M204" s="4" t="str" cm="1">
        <f t="array" ref="M204">IFERROR(INDEX(Tabelle1[Spalte104],MATCH(1,(Tabelle1[Spalte1]=Tabelle1[[#This Row],[Spalte1]])*(Tabelle1[Spalte16]=Tabelle1[[#This Row],[Spalte15]]-1),0)),"")</f>
        <v/>
      </c>
      <c r="N204" s="4" t="str">
        <f>IF(M204&lt;&gt;"",L204-M204,"")</f>
        <v/>
      </c>
      <c r="O204" s="25"/>
      <c r="P204" s="4"/>
      <c r="Q204" s="4"/>
      <c r="R204" s="4"/>
      <c r="S204" s="4"/>
      <c r="T204" s="4"/>
      <c r="U204" s="4"/>
      <c r="V204" s="4"/>
      <c r="W204" s="5"/>
      <c r="X204" s="5"/>
      <c r="Y204" s="146">
        <f>DAYS360(Tabelle1[[#This Row],[Spalte15]],Tabelle1[[#This Row],[Spalte16]])/30</f>
        <v>0</v>
      </c>
      <c r="Z204" s="25"/>
      <c r="AA204" s="4"/>
      <c r="AB204" s="4"/>
      <c r="AC204" s="6"/>
      <c r="AD204" s="25"/>
      <c r="AE204" s="4"/>
      <c r="AF204" s="4"/>
      <c r="AG204" s="4"/>
      <c r="AH204" s="4"/>
      <c r="AI204" s="4"/>
      <c r="AJ204" s="4"/>
      <c r="AK204" s="7"/>
      <c r="AL204" s="25"/>
      <c r="AM204" s="4"/>
      <c r="AN204" s="8"/>
      <c r="AO204" s="8"/>
      <c r="AP204" s="9"/>
    </row>
    <row r="205" spans="1:42" x14ac:dyDescent="0.25">
      <c r="A205" s="1"/>
      <c r="B205" s="2"/>
      <c r="C205" s="3"/>
      <c r="D205" s="4"/>
      <c r="E205" s="25"/>
      <c r="F205" s="4"/>
      <c r="G205" s="4"/>
      <c r="H205" s="4"/>
      <c r="I205" s="4"/>
      <c r="J205" s="4"/>
      <c r="K205" s="4"/>
      <c r="L205" s="4" t="str">
        <f>IF(I205=1,1,IF(J205=1,2,IF(K205=1,3,"")))</f>
        <v/>
      </c>
      <c r="M205" s="4" t="str" cm="1">
        <f t="array" ref="M205">IFERROR(INDEX(Tabelle1[Spalte104],MATCH(1,(Tabelle1[Spalte1]=Tabelle1[[#This Row],[Spalte1]])*(Tabelle1[Spalte16]=Tabelle1[[#This Row],[Spalte15]]-1),0)),"")</f>
        <v/>
      </c>
      <c r="N205" s="4" t="str">
        <f>IF(M205&lt;&gt;"",L205-M205,"")</f>
        <v/>
      </c>
      <c r="O205" s="25"/>
      <c r="P205" s="4"/>
      <c r="Q205" s="4"/>
      <c r="R205" s="4"/>
      <c r="S205" s="4"/>
      <c r="T205" s="4"/>
      <c r="U205" s="4"/>
      <c r="V205" s="4"/>
      <c r="W205" s="5"/>
      <c r="X205" s="5"/>
      <c r="Y205" s="146">
        <f>DAYS360(Tabelle1[[#This Row],[Spalte15]],Tabelle1[[#This Row],[Spalte16]])/30</f>
        <v>0</v>
      </c>
      <c r="Z205" s="25"/>
      <c r="AA205" s="4"/>
      <c r="AB205" s="4"/>
      <c r="AC205" s="6"/>
      <c r="AD205" s="25"/>
      <c r="AE205" s="4"/>
      <c r="AF205" s="4"/>
      <c r="AG205" s="4"/>
      <c r="AH205" s="4"/>
      <c r="AI205" s="4"/>
      <c r="AJ205" s="4"/>
      <c r="AK205" s="7"/>
      <c r="AL205" s="25"/>
      <c r="AM205" s="4"/>
      <c r="AN205" s="8"/>
      <c r="AO205" s="8"/>
      <c r="AP205" s="9"/>
    </row>
    <row r="206" spans="1:42" x14ac:dyDescent="0.25">
      <c r="A206" s="1"/>
      <c r="B206" s="2"/>
      <c r="C206" s="3"/>
      <c r="D206" s="4"/>
      <c r="E206" s="25"/>
      <c r="F206" s="4"/>
      <c r="G206" s="4"/>
      <c r="H206" s="4"/>
      <c r="I206" s="4"/>
      <c r="J206" s="4"/>
      <c r="K206" s="4"/>
      <c r="L206" s="4" t="str">
        <f>IF(I206=1,1,IF(J206=1,2,IF(K206=1,3,"")))</f>
        <v/>
      </c>
      <c r="M206" s="4" t="str" cm="1">
        <f t="array" ref="M206">IFERROR(INDEX(Tabelle1[Spalte104],MATCH(1,(Tabelle1[Spalte1]=Tabelle1[[#This Row],[Spalte1]])*(Tabelle1[Spalte16]=Tabelle1[[#This Row],[Spalte15]]-1),0)),"")</f>
        <v/>
      </c>
      <c r="N206" s="4" t="str">
        <f>IF(M206&lt;&gt;"",L206-M206,"")</f>
        <v/>
      </c>
      <c r="O206" s="25"/>
      <c r="P206" s="4"/>
      <c r="Q206" s="4"/>
      <c r="R206" s="4"/>
      <c r="S206" s="4"/>
      <c r="T206" s="4"/>
      <c r="U206" s="4"/>
      <c r="V206" s="4"/>
      <c r="W206" s="5"/>
      <c r="X206" s="5"/>
      <c r="Y206" s="146">
        <f>DAYS360(Tabelle1[[#This Row],[Spalte15]],Tabelle1[[#This Row],[Spalte16]])/30</f>
        <v>0</v>
      </c>
      <c r="Z206" s="25"/>
      <c r="AA206" s="4"/>
      <c r="AB206" s="4"/>
      <c r="AC206" s="6"/>
      <c r="AD206" s="25"/>
      <c r="AE206" s="4"/>
      <c r="AF206" s="4"/>
      <c r="AG206" s="4"/>
      <c r="AH206" s="4"/>
      <c r="AI206" s="4"/>
      <c r="AJ206" s="4"/>
      <c r="AK206" s="7"/>
      <c r="AL206" s="25"/>
      <c r="AM206" s="4"/>
      <c r="AN206" s="8"/>
      <c r="AO206" s="8"/>
      <c r="AP206" s="9"/>
    </row>
    <row r="207" spans="1:42" x14ac:dyDescent="0.25">
      <c r="A207" s="1"/>
      <c r="B207" s="2"/>
      <c r="C207" s="3"/>
      <c r="D207" s="4"/>
      <c r="E207" s="25"/>
      <c r="F207" s="4"/>
      <c r="G207" s="4"/>
      <c r="H207" s="4"/>
      <c r="I207" s="4"/>
      <c r="J207" s="4"/>
      <c r="K207" s="4"/>
      <c r="L207" s="4" t="str">
        <f>IF(I207=1,1,IF(J207=1,2,IF(K207=1,3,"")))</f>
        <v/>
      </c>
      <c r="M207" s="4" t="str" cm="1">
        <f t="array" ref="M207">IFERROR(INDEX(Tabelle1[Spalte104],MATCH(1,(Tabelle1[Spalte1]=Tabelle1[[#This Row],[Spalte1]])*(Tabelle1[Spalte16]=Tabelle1[[#This Row],[Spalte15]]-1),0)),"")</f>
        <v/>
      </c>
      <c r="N207" s="4" t="str">
        <f>IF(M207&lt;&gt;"",L207-M207,"")</f>
        <v/>
      </c>
      <c r="O207" s="25"/>
      <c r="P207" s="4"/>
      <c r="Q207" s="4"/>
      <c r="R207" s="4"/>
      <c r="S207" s="4"/>
      <c r="T207" s="4"/>
      <c r="U207" s="4"/>
      <c r="V207" s="4"/>
      <c r="W207" s="5"/>
      <c r="X207" s="5"/>
      <c r="Y207" s="146">
        <f>DAYS360(Tabelle1[[#This Row],[Spalte15]],Tabelle1[[#This Row],[Spalte16]])/30</f>
        <v>0</v>
      </c>
      <c r="Z207" s="25"/>
      <c r="AA207" s="4"/>
      <c r="AB207" s="4"/>
      <c r="AC207" s="6"/>
      <c r="AD207" s="25"/>
      <c r="AE207" s="4"/>
      <c r="AF207" s="4"/>
      <c r="AG207" s="4"/>
      <c r="AH207" s="4"/>
      <c r="AI207" s="4"/>
      <c r="AJ207" s="4"/>
      <c r="AK207" s="7"/>
      <c r="AL207" s="25"/>
      <c r="AM207" s="4"/>
      <c r="AN207" s="8"/>
      <c r="AO207" s="8"/>
      <c r="AP207" s="9"/>
    </row>
    <row r="208" spans="1:42" x14ac:dyDescent="0.25">
      <c r="A208" s="1"/>
      <c r="B208" s="2"/>
      <c r="C208" s="3"/>
      <c r="D208" s="4"/>
      <c r="E208" s="25"/>
      <c r="F208" s="4"/>
      <c r="G208" s="4"/>
      <c r="H208" s="4"/>
      <c r="I208" s="4"/>
      <c r="J208" s="4"/>
      <c r="K208" s="4"/>
      <c r="L208" s="4" t="str">
        <f>IF(I208=1,1,IF(J208=1,2,IF(K208=1,3,"")))</f>
        <v/>
      </c>
      <c r="M208" s="4" t="str" cm="1">
        <f t="array" ref="M208">IFERROR(INDEX(Tabelle1[Spalte104],MATCH(1,(Tabelle1[Spalte1]=Tabelle1[[#This Row],[Spalte1]])*(Tabelle1[Spalte16]=Tabelle1[[#This Row],[Spalte15]]-1),0)),"")</f>
        <v/>
      </c>
      <c r="N208" s="4" t="str">
        <f>IF(M208&lt;&gt;"",L208-M208,"")</f>
        <v/>
      </c>
      <c r="O208" s="25"/>
      <c r="P208" s="4"/>
      <c r="Q208" s="4"/>
      <c r="R208" s="4"/>
      <c r="S208" s="4"/>
      <c r="T208" s="4"/>
      <c r="U208" s="4"/>
      <c r="V208" s="4"/>
      <c r="W208" s="5"/>
      <c r="X208" s="5"/>
      <c r="Y208" s="146">
        <f>DAYS360(Tabelle1[[#This Row],[Spalte15]],Tabelle1[[#This Row],[Spalte16]])/30</f>
        <v>0</v>
      </c>
      <c r="Z208" s="25"/>
      <c r="AA208" s="4"/>
      <c r="AB208" s="4"/>
      <c r="AC208" s="6"/>
      <c r="AD208" s="25"/>
      <c r="AE208" s="4"/>
      <c r="AF208" s="4"/>
      <c r="AG208" s="4"/>
      <c r="AH208" s="4"/>
      <c r="AI208" s="4"/>
      <c r="AJ208" s="4"/>
      <c r="AK208" s="7"/>
      <c r="AL208" s="25"/>
      <c r="AM208" s="4"/>
      <c r="AN208" s="8"/>
      <c r="AO208" s="8"/>
      <c r="AP208" s="9"/>
    </row>
    <row r="209" spans="1:42" x14ac:dyDescent="0.25">
      <c r="A209" s="1"/>
      <c r="B209" s="2"/>
      <c r="C209" s="3"/>
      <c r="D209" s="4"/>
      <c r="E209" s="25"/>
      <c r="F209" s="4"/>
      <c r="G209" s="4"/>
      <c r="H209" s="4"/>
      <c r="I209" s="4"/>
      <c r="J209" s="4"/>
      <c r="K209" s="4"/>
      <c r="L209" s="4" t="str">
        <f>IF(I209=1,1,IF(J209=1,2,IF(K209=1,3,"")))</f>
        <v/>
      </c>
      <c r="M209" s="4" t="str" cm="1">
        <f t="array" ref="M209">IFERROR(INDEX(Tabelle1[Spalte104],MATCH(1,(Tabelle1[Spalte1]=Tabelle1[[#This Row],[Spalte1]])*(Tabelle1[Spalte16]=Tabelle1[[#This Row],[Spalte15]]-1),0)),"")</f>
        <v/>
      </c>
      <c r="N209" s="4" t="str">
        <f>IF(M209&lt;&gt;"",L209-M209,"")</f>
        <v/>
      </c>
      <c r="O209" s="25"/>
      <c r="P209" s="4"/>
      <c r="Q209" s="4"/>
      <c r="R209" s="4"/>
      <c r="S209" s="4"/>
      <c r="T209" s="4"/>
      <c r="U209" s="4"/>
      <c r="V209" s="4"/>
      <c r="W209" s="5"/>
      <c r="X209" s="5"/>
      <c r="Y209" s="146">
        <f>DAYS360(Tabelle1[[#This Row],[Spalte15]],Tabelle1[[#This Row],[Spalte16]])/30</f>
        <v>0</v>
      </c>
      <c r="Z209" s="25"/>
      <c r="AA209" s="4"/>
      <c r="AB209" s="4"/>
      <c r="AC209" s="6"/>
      <c r="AD209" s="25"/>
      <c r="AE209" s="4"/>
      <c r="AF209" s="4"/>
      <c r="AG209" s="4"/>
      <c r="AH209" s="4"/>
      <c r="AI209" s="4"/>
      <c r="AJ209" s="4"/>
      <c r="AK209" s="7"/>
      <c r="AL209" s="25"/>
      <c r="AM209" s="4"/>
      <c r="AN209" s="8"/>
      <c r="AO209" s="8"/>
      <c r="AP209" s="9"/>
    </row>
    <row r="210" spans="1:42" x14ac:dyDescent="0.25">
      <c r="A210" s="1"/>
      <c r="B210" s="2"/>
      <c r="C210" s="3"/>
      <c r="D210" s="4"/>
      <c r="E210" s="25"/>
      <c r="F210" s="4"/>
      <c r="G210" s="4"/>
      <c r="H210" s="4"/>
      <c r="I210" s="4"/>
      <c r="J210" s="4"/>
      <c r="K210" s="4"/>
      <c r="L210" s="4" t="str">
        <f>IF(I210=1,1,IF(J210=1,2,IF(K210=1,3,"")))</f>
        <v/>
      </c>
      <c r="M210" s="4" t="str" cm="1">
        <f t="array" ref="M210">IFERROR(INDEX(Tabelle1[Spalte104],MATCH(1,(Tabelle1[Spalte1]=Tabelle1[[#This Row],[Spalte1]])*(Tabelle1[Spalte16]=Tabelle1[[#This Row],[Spalte15]]-1),0)),"")</f>
        <v/>
      </c>
      <c r="N210" s="4" t="str">
        <f>IF(M210&lt;&gt;"",L210-M210,"")</f>
        <v/>
      </c>
      <c r="O210" s="25"/>
      <c r="P210" s="4"/>
      <c r="Q210" s="4"/>
      <c r="R210" s="4"/>
      <c r="S210" s="4"/>
      <c r="T210" s="4"/>
      <c r="U210" s="4"/>
      <c r="V210" s="4"/>
      <c r="W210" s="5"/>
      <c r="X210" s="5"/>
      <c r="Y210" s="146">
        <f>DAYS360(Tabelle1[[#This Row],[Spalte15]],Tabelle1[[#This Row],[Spalte16]])/30</f>
        <v>0</v>
      </c>
      <c r="Z210" s="25"/>
      <c r="AA210" s="4"/>
      <c r="AB210" s="4"/>
      <c r="AC210" s="6"/>
      <c r="AD210" s="25"/>
      <c r="AE210" s="4"/>
      <c r="AF210" s="4"/>
      <c r="AG210" s="4"/>
      <c r="AH210" s="4"/>
      <c r="AI210" s="4"/>
      <c r="AJ210" s="4"/>
      <c r="AK210" s="7"/>
      <c r="AL210" s="25"/>
      <c r="AM210" s="4"/>
      <c r="AN210" s="8"/>
      <c r="AO210" s="8"/>
      <c r="AP210" s="9"/>
    </row>
    <row r="211" spans="1:42" x14ac:dyDescent="0.25">
      <c r="A211" s="1"/>
      <c r="B211" s="2"/>
      <c r="C211" s="3"/>
      <c r="D211" s="4"/>
      <c r="E211" s="25"/>
      <c r="F211" s="4"/>
      <c r="G211" s="4"/>
      <c r="H211" s="4"/>
      <c r="I211" s="4"/>
      <c r="J211" s="4"/>
      <c r="K211" s="4"/>
      <c r="L211" s="4" t="str">
        <f>IF(I211=1,1,IF(J211=1,2,IF(K211=1,3,"")))</f>
        <v/>
      </c>
      <c r="M211" s="4" t="str" cm="1">
        <f t="array" ref="M211">IFERROR(INDEX(Tabelle1[Spalte104],MATCH(1,(Tabelle1[Spalte1]=Tabelle1[[#This Row],[Spalte1]])*(Tabelle1[Spalte16]=Tabelle1[[#This Row],[Spalte15]]-1),0)),"")</f>
        <v/>
      </c>
      <c r="N211" s="4" t="str">
        <f>IF(M211&lt;&gt;"",L211-M211,"")</f>
        <v/>
      </c>
      <c r="O211" s="25"/>
      <c r="P211" s="4"/>
      <c r="Q211" s="4"/>
      <c r="R211" s="4"/>
      <c r="S211" s="4"/>
      <c r="T211" s="4"/>
      <c r="U211" s="4"/>
      <c r="V211" s="4"/>
      <c r="W211" s="5"/>
      <c r="X211" s="5"/>
      <c r="Y211" s="146">
        <f>DAYS360(Tabelle1[[#This Row],[Spalte15]],Tabelle1[[#This Row],[Spalte16]])/30</f>
        <v>0</v>
      </c>
      <c r="Z211" s="25"/>
      <c r="AA211" s="4"/>
      <c r="AB211" s="4"/>
      <c r="AC211" s="6"/>
      <c r="AD211" s="25"/>
      <c r="AE211" s="4"/>
      <c r="AF211" s="4"/>
      <c r="AG211" s="4"/>
      <c r="AH211" s="4"/>
      <c r="AI211" s="4"/>
      <c r="AJ211" s="4"/>
      <c r="AK211" s="7"/>
      <c r="AL211" s="25"/>
      <c r="AM211" s="4"/>
      <c r="AN211" s="8"/>
      <c r="AO211" s="8"/>
      <c r="AP211" s="9"/>
    </row>
    <row r="212" spans="1:42" x14ac:dyDescent="0.25">
      <c r="A212" s="1"/>
      <c r="B212" s="2"/>
      <c r="C212" s="3"/>
      <c r="D212" s="4"/>
      <c r="E212" s="25"/>
      <c r="F212" s="4"/>
      <c r="G212" s="4"/>
      <c r="H212" s="4"/>
      <c r="I212" s="4"/>
      <c r="J212" s="4"/>
      <c r="K212" s="4"/>
      <c r="L212" s="4" t="str">
        <f>IF(I212=1,1,IF(J212=1,2,IF(K212=1,3,"")))</f>
        <v/>
      </c>
      <c r="M212" s="4" t="str" cm="1">
        <f t="array" ref="M212">IFERROR(INDEX(Tabelle1[Spalte104],MATCH(1,(Tabelle1[Spalte1]=Tabelle1[[#This Row],[Spalte1]])*(Tabelle1[Spalte16]=Tabelle1[[#This Row],[Spalte15]]-1),0)),"")</f>
        <v/>
      </c>
      <c r="N212" s="4" t="str">
        <f>IF(M212&lt;&gt;"",L212-M212,"")</f>
        <v/>
      </c>
      <c r="O212" s="25"/>
      <c r="P212" s="4"/>
      <c r="Q212" s="4"/>
      <c r="R212" s="4"/>
      <c r="S212" s="4"/>
      <c r="T212" s="4"/>
      <c r="U212" s="4"/>
      <c r="V212" s="4"/>
      <c r="W212" s="5"/>
      <c r="X212" s="5"/>
      <c r="Y212" s="146">
        <f>DAYS360(Tabelle1[[#This Row],[Spalte15]],Tabelle1[[#This Row],[Spalte16]])/30</f>
        <v>0</v>
      </c>
      <c r="Z212" s="25"/>
      <c r="AA212" s="4"/>
      <c r="AB212" s="4"/>
      <c r="AC212" s="6"/>
      <c r="AD212" s="25"/>
      <c r="AE212" s="4"/>
      <c r="AF212" s="4"/>
      <c r="AG212" s="4"/>
      <c r="AH212" s="4"/>
      <c r="AI212" s="4"/>
      <c r="AJ212" s="4"/>
      <c r="AK212" s="7"/>
      <c r="AL212" s="25"/>
      <c r="AM212" s="4"/>
      <c r="AN212" s="8"/>
      <c r="AO212" s="8"/>
      <c r="AP212" s="9"/>
    </row>
    <row r="213" spans="1:42" x14ac:dyDescent="0.25">
      <c r="A213" s="1"/>
      <c r="B213" s="2"/>
      <c r="C213" s="3"/>
      <c r="D213" s="4"/>
      <c r="E213" s="25"/>
      <c r="F213" s="4"/>
      <c r="G213" s="4"/>
      <c r="H213" s="4"/>
      <c r="I213" s="4"/>
      <c r="J213" s="4"/>
      <c r="K213" s="4"/>
      <c r="L213" s="4" t="str">
        <f>IF(I213=1,1,IF(J213=1,2,IF(K213=1,3,"")))</f>
        <v/>
      </c>
      <c r="M213" s="4" t="str" cm="1">
        <f t="array" ref="M213">IFERROR(INDEX(Tabelle1[Spalte104],MATCH(1,(Tabelle1[Spalte1]=Tabelle1[[#This Row],[Spalte1]])*(Tabelle1[Spalte16]=Tabelle1[[#This Row],[Spalte15]]-1),0)),"")</f>
        <v/>
      </c>
      <c r="N213" s="4" t="str">
        <f>IF(M213&lt;&gt;"",L213-M213,"")</f>
        <v/>
      </c>
      <c r="O213" s="25"/>
      <c r="P213" s="4"/>
      <c r="Q213" s="4"/>
      <c r="R213" s="4"/>
      <c r="S213" s="4"/>
      <c r="T213" s="4"/>
      <c r="U213" s="4"/>
      <c r="V213" s="4"/>
      <c r="W213" s="5"/>
      <c r="X213" s="5"/>
      <c r="Y213" s="146">
        <f>DAYS360(Tabelle1[[#This Row],[Spalte15]],Tabelle1[[#This Row],[Spalte16]])/30</f>
        <v>0</v>
      </c>
      <c r="Z213" s="25"/>
      <c r="AA213" s="4"/>
      <c r="AB213" s="4"/>
      <c r="AC213" s="6"/>
      <c r="AD213" s="25"/>
      <c r="AE213" s="4"/>
      <c r="AF213" s="4"/>
      <c r="AG213" s="4"/>
      <c r="AH213" s="4"/>
      <c r="AI213" s="4"/>
      <c r="AJ213" s="4"/>
      <c r="AK213" s="7"/>
      <c r="AL213" s="25"/>
      <c r="AM213" s="4"/>
      <c r="AN213" s="8"/>
      <c r="AO213" s="8"/>
      <c r="AP213" s="9"/>
    </row>
    <row r="214" spans="1:42" x14ac:dyDescent="0.25">
      <c r="A214" s="1"/>
      <c r="B214" s="2"/>
      <c r="C214" s="3"/>
      <c r="D214" s="4"/>
      <c r="E214" s="25"/>
      <c r="F214" s="4"/>
      <c r="G214" s="4"/>
      <c r="H214" s="4"/>
      <c r="I214" s="4"/>
      <c r="J214" s="4"/>
      <c r="K214" s="4"/>
      <c r="L214" s="4" t="str">
        <f>IF(I214=1,1,IF(J214=1,2,IF(K214=1,3,"")))</f>
        <v/>
      </c>
      <c r="M214" s="4" t="str" cm="1">
        <f t="array" ref="M214">IFERROR(INDEX(Tabelle1[Spalte104],MATCH(1,(Tabelle1[Spalte1]=Tabelle1[[#This Row],[Spalte1]])*(Tabelle1[Spalte16]=Tabelle1[[#This Row],[Spalte15]]-1),0)),"")</f>
        <v/>
      </c>
      <c r="N214" s="4" t="str">
        <f>IF(M214&lt;&gt;"",L214-M214,"")</f>
        <v/>
      </c>
      <c r="O214" s="25"/>
      <c r="P214" s="4"/>
      <c r="Q214" s="4"/>
      <c r="R214" s="4"/>
      <c r="S214" s="4"/>
      <c r="T214" s="4"/>
      <c r="U214" s="4"/>
      <c r="V214" s="4"/>
      <c r="W214" s="5"/>
      <c r="X214" s="5"/>
      <c r="Y214" s="146">
        <f>DAYS360(Tabelle1[[#This Row],[Spalte15]],Tabelle1[[#This Row],[Spalte16]])/30</f>
        <v>0</v>
      </c>
      <c r="Z214" s="25"/>
      <c r="AA214" s="4"/>
      <c r="AB214" s="4"/>
      <c r="AC214" s="6"/>
      <c r="AD214" s="25"/>
      <c r="AE214" s="4"/>
      <c r="AF214" s="4"/>
      <c r="AG214" s="4"/>
      <c r="AH214" s="4"/>
      <c r="AI214" s="4"/>
      <c r="AJ214" s="4"/>
      <c r="AK214" s="7"/>
      <c r="AL214" s="25"/>
      <c r="AM214" s="4"/>
      <c r="AN214" s="8"/>
      <c r="AO214" s="8"/>
      <c r="AP214" s="9"/>
    </row>
    <row r="215" spans="1:42" x14ac:dyDescent="0.25">
      <c r="A215" s="1"/>
      <c r="B215" s="2"/>
      <c r="C215" s="3"/>
      <c r="D215" s="4"/>
      <c r="E215" s="25"/>
      <c r="F215" s="4"/>
      <c r="G215" s="4"/>
      <c r="H215" s="4"/>
      <c r="I215" s="4"/>
      <c r="J215" s="4"/>
      <c r="K215" s="4"/>
      <c r="L215" s="4" t="str">
        <f>IF(I215=1,1,IF(J215=1,2,IF(K215=1,3,"")))</f>
        <v/>
      </c>
      <c r="M215" s="4" t="str" cm="1">
        <f t="array" ref="M215">IFERROR(INDEX(Tabelle1[Spalte104],MATCH(1,(Tabelle1[Spalte1]=Tabelle1[[#This Row],[Spalte1]])*(Tabelle1[Spalte16]=Tabelle1[[#This Row],[Spalte15]]-1),0)),"")</f>
        <v/>
      </c>
      <c r="N215" s="4" t="str">
        <f>IF(M215&lt;&gt;"",L215-M215,"")</f>
        <v/>
      </c>
      <c r="O215" s="25"/>
      <c r="P215" s="4"/>
      <c r="Q215" s="4"/>
      <c r="R215" s="4"/>
      <c r="S215" s="4"/>
      <c r="T215" s="4"/>
      <c r="U215" s="4"/>
      <c r="V215" s="4"/>
      <c r="W215" s="5"/>
      <c r="X215" s="5"/>
      <c r="Y215" s="146">
        <f>DAYS360(Tabelle1[[#This Row],[Spalte15]],Tabelle1[[#This Row],[Spalte16]])/30</f>
        <v>0</v>
      </c>
      <c r="Z215" s="25"/>
      <c r="AA215" s="4"/>
      <c r="AB215" s="4"/>
      <c r="AC215" s="6"/>
      <c r="AD215" s="25"/>
      <c r="AE215" s="4"/>
      <c r="AF215" s="4"/>
      <c r="AG215" s="4"/>
      <c r="AH215" s="4"/>
      <c r="AI215" s="4"/>
      <c r="AJ215" s="4"/>
      <c r="AK215" s="7"/>
      <c r="AL215" s="25"/>
      <c r="AM215" s="4"/>
      <c r="AN215" s="8"/>
      <c r="AO215" s="8"/>
      <c r="AP215" s="9"/>
    </row>
    <row r="216" spans="1:42" x14ac:dyDescent="0.25">
      <c r="A216" s="1"/>
      <c r="B216" s="2"/>
      <c r="C216" s="3"/>
      <c r="D216" s="4"/>
      <c r="E216" s="25"/>
      <c r="F216" s="4"/>
      <c r="G216" s="4"/>
      <c r="H216" s="4"/>
      <c r="I216" s="4"/>
      <c r="J216" s="4"/>
      <c r="K216" s="4"/>
      <c r="L216" s="4" t="str">
        <f>IF(I216=1,1,IF(J216=1,2,IF(K216=1,3,"")))</f>
        <v/>
      </c>
      <c r="M216" s="4" t="str" cm="1">
        <f t="array" ref="M216">IFERROR(INDEX(Tabelle1[Spalte104],MATCH(1,(Tabelle1[Spalte1]=Tabelle1[[#This Row],[Spalte1]])*(Tabelle1[Spalte16]=Tabelle1[[#This Row],[Spalte15]]-1),0)),"")</f>
        <v/>
      </c>
      <c r="N216" s="4" t="str">
        <f>IF(M216&lt;&gt;"",L216-M216,"")</f>
        <v/>
      </c>
      <c r="O216" s="25"/>
      <c r="P216" s="4"/>
      <c r="Q216" s="4"/>
      <c r="R216" s="4"/>
      <c r="S216" s="4"/>
      <c r="T216" s="4"/>
      <c r="U216" s="4"/>
      <c r="V216" s="4"/>
      <c r="W216" s="5"/>
      <c r="X216" s="5"/>
      <c r="Y216" s="146">
        <f>DAYS360(Tabelle1[[#This Row],[Spalte15]],Tabelle1[[#This Row],[Spalte16]])/30</f>
        <v>0</v>
      </c>
      <c r="Z216" s="25"/>
      <c r="AA216" s="4"/>
      <c r="AB216" s="4"/>
      <c r="AC216" s="6"/>
      <c r="AD216" s="25"/>
      <c r="AE216" s="4"/>
      <c r="AF216" s="4"/>
      <c r="AG216" s="4"/>
      <c r="AH216" s="4"/>
      <c r="AI216" s="4"/>
      <c r="AJ216" s="4"/>
      <c r="AK216" s="7"/>
      <c r="AL216" s="25"/>
      <c r="AM216" s="4"/>
      <c r="AN216" s="8"/>
      <c r="AO216" s="8"/>
      <c r="AP216" s="9"/>
    </row>
    <row r="217" spans="1:42" x14ac:dyDescent="0.25">
      <c r="A217" s="1"/>
      <c r="B217" s="2"/>
      <c r="C217" s="3"/>
      <c r="D217" s="4"/>
      <c r="E217" s="25"/>
      <c r="F217" s="4"/>
      <c r="G217" s="4"/>
      <c r="H217" s="4"/>
      <c r="I217" s="4"/>
      <c r="J217" s="4"/>
      <c r="K217" s="4"/>
      <c r="L217" s="4" t="str">
        <f>IF(I217=1,1,IF(J217=1,2,IF(K217=1,3,"")))</f>
        <v/>
      </c>
      <c r="M217" s="4" t="str" cm="1">
        <f t="array" ref="M217">IFERROR(INDEX(Tabelle1[Spalte104],MATCH(1,(Tabelle1[Spalte1]=Tabelle1[[#This Row],[Spalte1]])*(Tabelle1[Spalte16]=Tabelle1[[#This Row],[Spalte15]]-1),0)),"")</f>
        <v/>
      </c>
      <c r="N217" s="4" t="str">
        <f>IF(M217&lt;&gt;"",L217-M217,"")</f>
        <v/>
      </c>
      <c r="O217" s="25"/>
      <c r="P217" s="4"/>
      <c r="Q217" s="4"/>
      <c r="R217" s="4"/>
      <c r="S217" s="4"/>
      <c r="T217" s="4"/>
      <c r="U217" s="4"/>
      <c r="V217" s="4"/>
      <c r="W217" s="5"/>
      <c r="X217" s="5"/>
      <c r="Y217" s="146">
        <f>DAYS360(Tabelle1[[#This Row],[Spalte15]],Tabelle1[[#This Row],[Spalte16]])/30</f>
        <v>0</v>
      </c>
      <c r="Z217" s="25"/>
      <c r="AA217" s="4"/>
      <c r="AB217" s="4"/>
      <c r="AC217" s="6"/>
      <c r="AD217" s="25"/>
      <c r="AE217" s="4"/>
      <c r="AF217" s="4"/>
      <c r="AG217" s="4"/>
      <c r="AH217" s="4"/>
      <c r="AI217" s="4"/>
      <c r="AJ217" s="4"/>
      <c r="AK217" s="7"/>
      <c r="AL217" s="25"/>
      <c r="AM217" s="4"/>
      <c r="AN217" s="8"/>
      <c r="AO217" s="8"/>
      <c r="AP217" s="9"/>
    </row>
    <row r="218" spans="1:42" x14ac:dyDescent="0.25">
      <c r="A218" s="1"/>
      <c r="B218" s="2"/>
      <c r="C218" s="3"/>
      <c r="D218" s="4"/>
      <c r="E218" s="25"/>
      <c r="F218" s="4"/>
      <c r="G218" s="4"/>
      <c r="H218" s="4"/>
      <c r="I218" s="4"/>
      <c r="J218" s="4"/>
      <c r="K218" s="4"/>
      <c r="L218" s="4" t="str">
        <f>IF(I218=1,1,IF(J218=1,2,IF(K218=1,3,"")))</f>
        <v/>
      </c>
      <c r="M218" s="4" t="str" cm="1">
        <f t="array" ref="M218">IFERROR(INDEX(Tabelle1[Spalte104],MATCH(1,(Tabelle1[Spalte1]=Tabelle1[[#This Row],[Spalte1]])*(Tabelle1[Spalte16]=Tabelle1[[#This Row],[Spalte15]]-1),0)),"")</f>
        <v/>
      </c>
      <c r="N218" s="4" t="str">
        <f>IF(M218&lt;&gt;"",L218-M218,"")</f>
        <v/>
      </c>
      <c r="O218" s="25"/>
      <c r="P218" s="4"/>
      <c r="Q218" s="4"/>
      <c r="R218" s="4"/>
      <c r="S218" s="4"/>
      <c r="T218" s="4"/>
      <c r="U218" s="4"/>
      <c r="V218" s="4"/>
      <c r="W218" s="5"/>
      <c r="X218" s="5"/>
      <c r="Y218" s="146">
        <f>DAYS360(Tabelle1[[#This Row],[Spalte15]],Tabelle1[[#This Row],[Spalte16]])/30</f>
        <v>0</v>
      </c>
      <c r="Z218" s="25"/>
      <c r="AA218" s="4"/>
      <c r="AB218" s="4"/>
      <c r="AC218" s="6"/>
      <c r="AD218" s="25"/>
      <c r="AE218" s="4"/>
      <c r="AF218" s="4"/>
      <c r="AG218" s="4"/>
      <c r="AH218" s="4"/>
      <c r="AI218" s="4"/>
      <c r="AJ218" s="4"/>
      <c r="AK218" s="7"/>
      <c r="AL218" s="25"/>
      <c r="AM218" s="4"/>
      <c r="AN218" s="8"/>
      <c r="AO218" s="8"/>
      <c r="AP218" s="9"/>
    </row>
    <row r="219" spans="1:42" x14ac:dyDescent="0.25">
      <c r="A219" s="1"/>
      <c r="B219" s="2"/>
      <c r="C219" s="3"/>
      <c r="D219" s="4"/>
      <c r="E219" s="25"/>
      <c r="F219" s="4"/>
      <c r="G219" s="4"/>
      <c r="H219" s="4"/>
      <c r="I219" s="4"/>
      <c r="J219" s="4"/>
      <c r="K219" s="4"/>
      <c r="L219" s="4" t="str">
        <f>IF(I219=1,1,IF(J219=1,2,IF(K219=1,3,"")))</f>
        <v/>
      </c>
      <c r="M219" s="4" t="str" cm="1">
        <f t="array" ref="M219">IFERROR(INDEX(Tabelle1[Spalte104],MATCH(1,(Tabelle1[Spalte1]=Tabelle1[[#This Row],[Spalte1]])*(Tabelle1[Spalte16]=Tabelle1[[#This Row],[Spalte15]]-1),0)),"")</f>
        <v/>
      </c>
      <c r="N219" s="4" t="str">
        <f>IF(M219&lt;&gt;"",L219-M219,"")</f>
        <v/>
      </c>
      <c r="O219" s="25"/>
      <c r="P219" s="4"/>
      <c r="Q219" s="4"/>
      <c r="R219" s="4"/>
      <c r="S219" s="4"/>
      <c r="T219" s="4"/>
      <c r="U219" s="4"/>
      <c r="V219" s="4"/>
      <c r="W219" s="5"/>
      <c r="X219" s="5"/>
      <c r="Y219" s="146">
        <f>DAYS360(Tabelle1[[#This Row],[Spalte15]],Tabelle1[[#This Row],[Spalte16]])/30</f>
        <v>0</v>
      </c>
      <c r="Z219" s="25"/>
      <c r="AA219" s="4"/>
      <c r="AB219" s="4"/>
      <c r="AC219" s="6"/>
      <c r="AD219" s="25"/>
      <c r="AE219" s="4"/>
      <c r="AF219" s="4"/>
      <c r="AG219" s="4"/>
      <c r="AH219" s="4"/>
      <c r="AI219" s="4"/>
      <c r="AJ219" s="4"/>
      <c r="AK219" s="7"/>
      <c r="AL219" s="25"/>
      <c r="AM219" s="4"/>
      <c r="AN219" s="8"/>
      <c r="AO219" s="8"/>
      <c r="AP219" s="9"/>
    </row>
    <row r="220" spans="1:42" x14ac:dyDescent="0.25">
      <c r="A220" s="1"/>
      <c r="B220" s="2"/>
      <c r="C220" s="3"/>
      <c r="D220" s="4"/>
      <c r="E220" s="25"/>
      <c r="F220" s="4"/>
      <c r="G220" s="4"/>
      <c r="H220" s="4"/>
      <c r="I220" s="4"/>
      <c r="J220" s="4"/>
      <c r="K220" s="4"/>
      <c r="L220" s="4" t="str">
        <f>IF(I220=1,1,IF(J220=1,2,IF(K220=1,3,"")))</f>
        <v/>
      </c>
      <c r="M220" s="4" t="str" cm="1">
        <f t="array" ref="M220">IFERROR(INDEX(Tabelle1[Spalte104],MATCH(1,(Tabelle1[Spalte1]=Tabelle1[[#This Row],[Spalte1]])*(Tabelle1[Spalte16]=Tabelle1[[#This Row],[Spalte15]]-1),0)),"")</f>
        <v/>
      </c>
      <c r="N220" s="4" t="str">
        <f>IF(M220&lt;&gt;"",L220-M220,"")</f>
        <v/>
      </c>
      <c r="O220" s="25"/>
      <c r="P220" s="4"/>
      <c r="Q220" s="4"/>
      <c r="R220" s="4"/>
      <c r="S220" s="4"/>
      <c r="T220" s="4"/>
      <c r="U220" s="4"/>
      <c r="V220" s="4"/>
      <c r="W220" s="5"/>
      <c r="X220" s="5"/>
      <c r="Y220" s="146">
        <f>DAYS360(Tabelle1[[#This Row],[Spalte15]],Tabelle1[[#This Row],[Spalte16]])/30</f>
        <v>0</v>
      </c>
      <c r="Z220" s="25"/>
      <c r="AA220" s="4"/>
      <c r="AB220" s="4"/>
      <c r="AC220" s="6"/>
      <c r="AD220" s="25"/>
      <c r="AE220" s="4"/>
      <c r="AF220" s="4"/>
      <c r="AG220" s="4"/>
      <c r="AH220" s="4"/>
      <c r="AI220" s="4"/>
      <c r="AJ220" s="4"/>
      <c r="AK220" s="7"/>
      <c r="AL220" s="25"/>
      <c r="AM220" s="4"/>
      <c r="AN220" s="8"/>
      <c r="AO220" s="8"/>
      <c r="AP220" s="9"/>
    </row>
    <row r="221" spans="1:42" x14ac:dyDescent="0.25">
      <c r="A221" s="1"/>
      <c r="B221" s="2"/>
      <c r="C221" s="3"/>
      <c r="D221" s="4"/>
      <c r="E221" s="25"/>
      <c r="F221" s="4"/>
      <c r="G221" s="4"/>
      <c r="H221" s="4"/>
      <c r="I221" s="4"/>
      <c r="J221" s="4"/>
      <c r="K221" s="4"/>
      <c r="L221" s="4" t="str">
        <f>IF(I221=1,1,IF(J221=1,2,IF(K221=1,3,"")))</f>
        <v/>
      </c>
      <c r="M221" s="4" t="str" cm="1">
        <f t="array" ref="M221">IFERROR(INDEX(Tabelle1[Spalte104],MATCH(1,(Tabelle1[Spalte1]=Tabelle1[[#This Row],[Spalte1]])*(Tabelle1[Spalte16]=Tabelle1[[#This Row],[Spalte15]]-1),0)),"")</f>
        <v/>
      </c>
      <c r="N221" s="4" t="str">
        <f>IF(M221&lt;&gt;"",L221-M221,"")</f>
        <v/>
      </c>
      <c r="O221" s="25"/>
      <c r="P221" s="4"/>
      <c r="Q221" s="4"/>
      <c r="R221" s="4"/>
      <c r="S221" s="4"/>
      <c r="T221" s="4"/>
      <c r="U221" s="4"/>
      <c r="V221" s="4"/>
      <c r="W221" s="5"/>
      <c r="X221" s="5"/>
      <c r="Y221" s="146">
        <f>DAYS360(Tabelle1[[#This Row],[Spalte15]],Tabelle1[[#This Row],[Spalte16]])/30</f>
        <v>0</v>
      </c>
      <c r="Z221" s="25"/>
      <c r="AA221" s="4"/>
      <c r="AB221" s="4"/>
      <c r="AC221" s="6"/>
      <c r="AD221" s="25"/>
      <c r="AE221" s="4"/>
      <c r="AF221" s="4"/>
      <c r="AG221" s="4"/>
      <c r="AH221" s="4"/>
      <c r="AI221" s="4"/>
      <c r="AJ221" s="4"/>
      <c r="AK221" s="7"/>
      <c r="AL221" s="25"/>
      <c r="AM221" s="4"/>
      <c r="AN221" s="8"/>
      <c r="AO221" s="8"/>
      <c r="AP221" s="9"/>
    </row>
    <row r="222" spans="1:42" x14ac:dyDescent="0.25">
      <c r="A222" s="1"/>
      <c r="B222" s="2"/>
      <c r="C222" s="3"/>
      <c r="D222" s="4"/>
      <c r="E222" s="25"/>
      <c r="F222" s="4"/>
      <c r="G222" s="4"/>
      <c r="H222" s="4"/>
      <c r="I222" s="4"/>
      <c r="J222" s="4"/>
      <c r="K222" s="4"/>
      <c r="L222" s="4" t="str">
        <f>IF(I222=1,1,IF(J222=1,2,IF(K222=1,3,"")))</f>
        <v/>
      </c>
      <c r="M222" s="4" t="str" cm="1">
        <f t="array" ref="M222">IFERROR(INDEX(Tabelle1[Spalte104],MATCH(1,(Tabelle1[Spalte1]=Tabelle1[[#This Row],[Spalte1]])*(Tabelle1[Spalte16]=Tabelle1[[#This Row],[Spalte15]]-1),0)),"")</f>
        <v/>
      </c>
      <c r="N222" s="4" t="str">
        <f>IF(M222&lt;&gt;"",L222-M222,"")</f>
        <v/>
      </c>
      <c r="O222" s="25"/>
      <c r="P222" s="4"/>
      <c r="Q222" s="4"/>
      <c r="R222" s="4"/>
      <c r="S222" s="4"/>
      <c r="T222" s="4"/>
      <c r="U222" s="4"/>
      <c r="V222" s="4"/>
      <c r="W222" s="5"/>
      <c r="X222" s="5"/>
      <c r="Y222" s="146">
        <f>DAYS360(Tabelle1[[#This Row],[Spalte15]],Tabelle1[[#This Row],[Spalte16]])/30</f>
        <v>0</v>
      </c>
      <c r="Z222" s="25"/>
      <c r="AA222" s="4"/>
      <c r="AB222" s="4"/>
      <c r="AC222" s="6"/>
      <c r="AD222" s="25"/>
      <c r="AE222" s="4"/>
      <c r="AF222" s="4"/>
      <c r="AG222" s="4"/>
      <c r="AH222" s="4"/>
      <c r="AI222" s="4"/>
      <c r="AJ222" s="4"/>
      <c r="AK222" s="7"/>
      <c r="AL222" s="25"/>
      <c r="AM222" s="4"/>
      <c r="AN222" s="8"/>
      <c r="AO222" s="8"/>
      <c r="AP222" s="9"/>
    </row>
    <row r="223" spans="1:42" x14ac:dyDescent="0.25">
      <c r="A223" s="1"/>
      <c r="B223" s="2"/>
      <c r="C223" s="3"/>
      <c r="D223" s="4"/>
      <c r="E223" s="25"/>
      <c r="F223" s="4"/>
      <c r="G223" s="4"/>
      <c r="H223" s="4"/>
      <c r="I223" s="4"/>
      <c r="J223" s="4"/>
      <c r="K223" s="4"/>
      <c r="L223" s="4" t="str">
        <f>IF(I223=1,1,IF(J223=1,2,IF(K223=1,3,"")))</f>
        <v/>
      </c>
      <c r="M223" s="4" t="str" cm="1">
        <f t="array" ref="M223">IFERROR(INDEX(Tabelle1[Spalte104],MATCH(1,(Tabelle1[Spalte1]=Tabelle1[[#This Row],[Spalte1]])*(Tabelle1[Spalte16]=Tabelle1[[#This Row],[Spalte15]]-1),0)),"")</f>
        <v/>
      </c>
      <c r="N223" s="4" t="str">
        <f>IF(M223&lt;&gt;"",L223-M223,"")</f>
        <v/>
      </c>
      <c r="O223" s="25"/>
      <c r="P223" s="4"/>
      <c r="Q223" s="4"/>
      <c r="R223" s="4"/>
      <c r="S223" s="4"/>
      <c r="T223" s="4"/>
      <c r="U223" s="4"/>
      <c r="V223" s="4"/>
      <c r="W223" s="5"/>
      <c r="X223" s="5"/>
      <c r="Y223" s="146">
        <f>DAYS360(Tabelle1[[#This Row],[Spalte15]],Tabelle1[[#This Row],[Spalte16]])/30</f>
        <v>0</v>
      </c>
      <c r="Z223" s="25"/>
      <c r="AA223" s="4"/>
      <c r="AB223" s="4"/>
      <c r="AC223" s="6"/>
      <c r="AD223" s="25"/>
      <c r="AE223" s="4"/>
      <c r="AF223" s="4"/>
      <c r="AG223" s="4"/>
      <c r="AH223" s="4"/>
      <c r="AI223" s="4"/>
      <c r="AJ223" s="4"/>
      <c r="AK223" s="7"/>
      <c r="AL223" s="25"/>
      <c r="AM223" s="4"/>
      <c r="AN223" s="8"/>
      <c r="AO223" s="8"/>
      <c r="AP223" s="9"/>
    </row>
    <row r="224" spans="1:42" x14ac:dyDescent="0.25">
      <c r="A224" s="1"/>
      <c r="B224" s="2"/>
      <c r="C224" s="3"/>
      <c r="D224" s="4"/>
      <c r="E224" s="25"/>
      <c r="F224" s="4"/>
      <c r="G224" s="4"/>
      <c r="H224" s="4"/>
      <c r="I224" s="4"/>
      <c r="J224" s="4"/>
      <c r="K224" s="4"/>
      <c r="L224" s="4" t="str">
        <f>IF(I224=1,1,IF(J224=1,2,IF(K224=1,3,"")))</f>
        <v/>
      </c>
      <c r="M224" s="4" t="str" cm="1">
        <f t="array" ref="M224">IFERROR(INDEX(Tabelle1[Spalte104],MATCH(1,(Tabelle1[Spalte1]=Tabelle1[[#This Row],[Spalte1]])*(Tabelle1[Spalte16]=Tabelle1[[#This Row],[Spalte15]]-1),0)),"")</f>
        <v/>
      </c>
      <c r="N224" s="4" t="str">
        <f>IF(M224&lt;&gt;"",L224-M224,"")</f>
        <v/>
      </c>
      <c r="O224" s="25"/>
      <c r="P224" s="4"/>
      <c r="Q224" s="4"/>
      <c r="R224" s="4"/>
      <c r="S224" s="4"/>
      <c r="T224" s="4"/>
      <c r="U224" s="4"/>
      <c r="V224" s="4"/>
      <c r="W224" s="5"/>
      <c r="X224" s="5"/>
      <c r="Y224" s="146">
        <f>DAYS360(Tabelle1[[#This Row],[Spalte15]],Tabelle1[[#This Row],[Spalte16]])/30</f>
        <v>0</v>
      </c>
      <c r="Z224" s="25"/>
      <c r="AA224" s="4"/>
      <c r="AB224" s="4"/>
      <c r="AC224" s="6"/>
      <c r="AD224" s="25"/>
      <c r="AE224" s="4"/>
      <c r="AF224" s="4"/>
      <c r="AG224" s="4"/>
      <c r="AH224" s="4"/>
      <c r="AI224" s="4"/>
      <c r="AJ224" s="4"/>
      <c r="AK224" s="7"/>
      <c r="AL224" s="25"/>
      <c r="AM224" s="4"/>
      <c r="AN224" s="8"/>
      <c r="AO224" s="8"/>
      <c r="AP224" s="9"/>
    </row>
    <row r="225" spans="1:42" x14ac:dyDescent="0.25">
      <c r="A225" s="1"/>
      <c r="B225" s="2"/>
      <c r="C225" s="3"/>
      <c r="D225" s="4"/>
      <c r="E225" s="25"/>
      <c r="F225" s="4"/>
      <c r="G225" s="4"/>
      <c r="H225" s="4"/>
      <c r="I225" s="4"/>
      <c r="J225" s="4"/>
      <c r="K225" s="4"/>
      <c r="L225" s="4" t="str">
        <f>IF(I225=1,1,IF(J225=1,2,IF(K225=1,3,"")))</f>
        <v/>
      </c>
      <c r="M225" s="4" t="str" cm="1">
        <f t="array" ref="M225">IFERROR(INDEX(Tabelle1[Spalte104],MATCH(1,(Tabelle1[Spalte1]=Tabelle1[[#This Row],[Spalte1]])*(Tabelle1[Spalte16]=Tabelle1[[#This Row],[Spalte15]]-1),0)),"")</f>
        <v/>
      </c>
      <c r="N225" s="4" t="str">
        <f>IF(M225&lt;&gt;"",L225-M225,"")</f>
        <v/>
      </c>
      <c r="O225" s="25"/>
      <c r="P225" s="4"/>
      <c r="Q225" s="4"/>
      <c r="R225" s="4"/>
      <c r="S225" s="4"/>
      <c r="T225" s="4"/>
      <c r="U225" s="4"/>
      <c r="V225" s="4"/>
      <c r="W225" s="5"/>
      <c r="X225" s="5"/>
      <c r="Y225" s="146">
        <f>DAYS360(Tabelle1[[#This Row],[Spalte15]],Tabelle1[[#This Row],[Spalte16]])/30</f>
        <v>0</v>
      </c>
      <c r="Z225" s="25"/>
      <c r="AA225" s="4"/>
      <c r="AB225" s="4"/>
      <c r="AC225" s="6"/>
      <c r="AD225" s="25"/>
      <c r="AE225" s="4"/>
      <c r="AF225" s="4"/>
      <c r="AG225" s="4"/>
      <c r="AH225" s="4"/>
      <c r="AI225" s="4"/>
      <c r="AJ225" s="4"/>
      <c r="AK225" s="7"/>
      <c r="AL225" s="25"/>
      <c r="AM225" s="4"/>
      <c r="AN225" s="8"/>
      <c r="AO225" s="8"/>
      <c r="AP225" s="9"/>
    </row>
    <row r="226" spans="1:42" x14ac:dyDescent="0.25">
      <c r="A226" s="1"/>
      <c r="B226" s="2"/>
      <c r="C226" s="3"/>
      <c r="D226" s="4"/>
      <c r="E226" s="25"/>
      <c r="F226" s="4"/>
      <c r="G226" s="4"/>
      <c r="H226" s="4"/>
      <c r="I226" s="4"/>
      <c r="J226" s="4"/>
      <c r="K226" s="4"/>
      <c r="L226" s="4" t="str">
        <f>IF(I226=1,1,IF(J226=1,2,IF(K226=1,3,"")))</f>
        <v/>
      </c>
      <c r="M226" s="4" t="str" cm="1">
        <f t="array" ref="M226">IFERROR(INDEX(Tabelle1[Spalte104],MATCH(1,(Tabelle1[Spalte1]=Tabelle1[[#This Row],[Spalte1]])*(Tabelle1[Spalte16]=Tabelle1[[#This Row],[Spalte15]]-1),0)),"")</f>
        <v/>
      </c>
      <c r="N226" s="4" t="str">
        <f>IF(M226&lt;&gt;"",L226-M226,"")</f>
        <v/>
      </c>
      <c r="O226" s="25"/>
      <c r="P226" s="4"/>
      <c r="Q226" s="4"/>
      <c r="R226" s="4"/>
      <c r="S226" s="4"/>
      <c r="T226" s="4"/>
      <c r="U226" s="4"/>
      <c r="V226" s="4"/>
      <c r="W226" s="5"/>
      <c r="X226" s="5"/>
      <c r="Y226" s="146">
        <f>DAYS360(Tabelle1[[#This Row],[Spalte15]],Tabelle1[[#This Row],[Spalte16]])/30</f>
        <v>0</v>
      </c>
      <c r="Z226" s="25"/>
      <c r="AA226" s="4"/>
      <c r="AB226" s="4"/>
      <c r="AC226" s="6"/>
      <c r="AD226" s="25"/>
      <c r="AE226" s="4"/>
      <c r="AF226" s="4"/>
      <c r="AG226" s="4"/>
      <c r="AH226" s="4"/>
      <c r="AI226" s="4"/>
      <c r="AJ226" s="4"/>
      <c r="AK226" s="7"/>
      <c r="AL226" s="25"/>
      <c r="AM226" s="4"/>
      <c r="AN226" s="8"/>
      <c r="AO226" s="8"/>
      <c r="AP226" s="9"/>
    </row>
    <row r="227" spans="1:42" x14ac:dyDescent="0.25">
      <c r="A227" s="1"/>
      <c r="B227" s="2"/>
      <c r="C227" s="3"/>
      <c r="D227" s="4"/>
      <c r="E227" s="25"/>
      <c r="F227" s="4"/>
      <c r="G227" s="4"/>
      <c r="H227" s="4"/>
      <c r="I227" s="4"/>
      <c r="J227" s="4"/>
      <c r="K227" s="4"/>
      <c r="L227" s="4" t="str">
        <f>IF(I227=1,1,IF(J227=1,2,IF(K227=1,3,"")))</f>
        <v/>
      </c>
      <c r="M227" s="4" t="str" cm="1">
        <f t="array" ref="M227">IFERROR(INDEX(Tabelle1[Spalte104],MATCH(1,(Tabelle1[Spalte1]=Tabelle1[[#This Row],[Spalte1]])*(Tabelle1[Spalte16]=Tabelle1[[#This Row],[Spalte15]]-1),0)),"")</f>
        <v/>
      </c>
      <c r="N227" s="4" t="str">
        <f>IF(M227&lt;&gt;"",L227-M227,"")</f>
        <v/>
      </c>
      <c r="O227" s="25"/>
      <c r="P227" s="4"/>
      <c r="Q227" s="4"/>
      <c r="R227" s="4"/>
      <c r="S227" s="4"/>
      <c r="T227" s="4"/>
      <c r="U227" s="4"/>
      <c r="V227" s="4"/>
      <c r="W227" s="5"/>
      <c r="X227" s="5"/>
      <c r="Y227" s="146">
        <f>DAYS360(Tabelle1[[#This Row],[Spalte15]],Tabelle1[[#This Row],[Spalte16]])/30</f>
        <v>0</v>
      </c>
      <c r="Z227" s="25"/>
      <c r="AA227" s="4"/>
      <c r="AB227" s="4"/>
      <c r="AC227" s="6"/>
      <c r="AD227" s="25"/>
      <c r="AE227" s="4"/>
      <c r="AF227" s="4"/>
      <c r="AG227" s="4"/>
      <c r="AH227" s="4"/>
      <c r="AI227" s="4"/>
      <c r="AJ227" s="4"/>
      <c r="AK227" s="7"/>
      <c r="AL227" s="25"/>
      <c r="AM227" s="4"/>
      <c r="AN227" s="8"/>
      <c r="AO227" s="8"/>
      <c r="AP227" s="9"/>
    </row>
    <row r="228" spans="1:42" x14ac:dyDescent="0.25">
      <c r="A228" s="1"/>
      <c r="B228" s="2"/>
      <c r="C228" s="3"/>
      <c r="D228" s="4"/>
      <c r="E228" s="25"/>
      <c r="F228" s="4"/>
      <c r="G228" s="4"/>
      <c r="H228" s="4"/>
      <c r="I228" s="4"/>
      <c r="J228" s="4"/>
      <c r="K228" s="4"/>
      <c r="L228" s="4" t="str">
        <f>IF(I228=1,1,IF(J228=1,2,IF(K228=1,3,"")))</f>
        <v/>
      </c>
      <c r="M228" s="4" t="str" cm="1">
        <f t="array" ref="M228">IFERROR(INDEX(Tabelle1[Spalte104],MATCH(1,(Tabelle1[Spalte1]=Tabelle1[[#This Row],[Spalte1]])*(Tabelle1[Spalte16]=Tabelle1[[#This Row],[Spalte15]]-1),0)),"")</f>
        <v/>
      </c>
      <c r="N228" s="4" t="str">
        <f>IF(M228&lt;&gt;"",L228-M228,"")</f>
        <v/>
      </c>
      <c r="O228" s="25"/>
      <c r="P228" s="4"/>
      <c r="Q228" s="4"/>
      <c r="R228" s="4"/>
      <c r="S228" s="4"/>
      <c r="T228" s="4"/>
      <c r="U228" s="4"/>
      <c r="V228" s="4"/>
      <c r="W228" s="5"/>
      <c r="X228" s="5"/>
      <c r="Y228" s="146">
        <f>DAYS360(Tabelle1[[#This Row],[Spalte15]],Tabelle1[[#This Row],[Spalte16]])/30</f>
        <v>0</v>
      </c>
      <c r="Z228" s="25"/>
      <c r="AA228" s="4"/>
      <c r="AB228" s="4"/>
      <c r="AC228" s="6"/>
      <c r="AD228" s="25"/>
      <c r="AE228" s="4"/>
      <c r="AF228" s="4"/>
      <c r="AG228" s="4"/>
      <c r="AH228" s="4"/>
      <c r="AI228" s="4"/>
      <c r="AJ228" s="4"/>
      <c r="AK228" s="7"/>
      <c r="AL228" s="25"/>
      <c r="AM228" s="4"/>
      <c r="AN228" s="8"/>
      <c r="AO228" s="8"/>
      <c r="AP228" s="9"/>
    </row>
    <row r="229" spans="1:42" x14ac:dyDescent="0.25">
      <c r="A229" s="1"/>
      <c r="B229" s="2"/>
      <c r="C229" s="3"/>
      <c r="D229" s="4"/>
      <c r="E229" s="25"/>
      <c r="F229" s="4"/>
      <c r="G229" s="4"/>
      <c r="H229" s="4"/>
      <c r="I229" s="4"/>
      <c r="J229" s="4"/>
      <c r="K229" s="4"/>
      <c r="L229" s="4" t="str">
        <f>IF(I229=1,1,IF(J229=1,2,IF(K229=1,3,"")))</f>
        <v/>
      </c>
      <c r="M229" s="4" t="str" cm="1">
        <f t="array" ref="M229">IFERROR(INDEX(Tabelle1[Spalte104],MATCH(1,(Tabelle1[Spalte1]=Tabelle1[[#This Row],[Spalte1]])*(Tabelle1[Spalte16]=Tabelle1[[#This Row],[Spalte15]]-1),0)),"")</f>
        <v/>
      </c>
      <c r="N229" s="4" t="str">
        <f>IF(M229&lt;&gt;"",L229-M229,"")</f>
        <v/>
      </c>
      <c r="O229" s="25"/>
      <c r="P229" s="4"/>
      <c r="Q229" s="4"/>
      <c r="R229" s="4"/>
      <c r="S229" s="4"/>
      <c r="T229" s="4"/>
      <c r="U229" s="4"/>
      <c r="V229" s="4"/>
      <c r="W229" s="5"/>
      <c r="X229" s="5"/>
      <c r="Y229" s="146">
        <f>DAYS360(Tabelle1[[#This Row],[Spalte15]],Tabelle1[[#This Row],[Spalte16]])/30</f>
        <v>0</v>
      </c>
      <c r="Z229" s="25"/>
      <c r="AA229" s="4"/>
      <c r="AB229" s="4"/>
      <c r="AC229" s="6"/>
      <c r="AD229" s="25"/>
      <c r="AE229" s="4"/>
      <c r="AF229" s="4"/>
      <c r="AG229" s="4"/>
      <c r="AH229" s="4"/>
      <c r="AI229" s="4"/>
      <c r="AJ229" s="4"/>
      <c r="AK229" s="7"/>
      <c r="AL229" s="25"/>
      <c r="AM229" s="4"/>
      <c r="AN229" s="8"/>
      <c r="AO229" s="8"/>
      <c r="AP229" s="9"/>
    </row>
    <row r="230" spans="1:42" x14ac:dyDescent="0.25">
      <c r="A230" s="1"/>
      <c r="B230" s="2"/>
      <c r="C230" s="3"/>
      <c r="D230" s="4"/>
      <c r="E230" s="25"/>
      <c r="F230" s="4"/>
      <c r="G230" s="4"/>
      <c r="H230" s="4"/>
      <c r="I230" s="4"/>
      <c r="J230" s="4"/>
      <c r="K230" s="4"/>
      <c r="L230" s="4" t="str">
        <f>IF(I230=1,1,IF(J230=1,2,IF(K230=1,3,"")))</f>
        <v/>
      </c>
      <c r="M230" s="4" t="str" cm="1">
        <f t="array" ref="M230">IFERROR(INDEX(Tabelle1[Spalte104],MATCH(1,(Tabelle1[Spalte1]=Tabelle1[[#This Row],[Spalte1]])*(Tabelle1[Spalte16]=Tabelle1[[#This Row],[Spalte15]]-1),0)),"")</f>
        <v/>
      </c>
      <c r="N230" s="4" t="str">
        <f>IF(M230&lt;&gt;"",L230-M230,"")</f>
        <v/>
      </c>
      <c r="O230" s="25"/>
      <c r="P230" s="4"/>
      <c r="Q230" s="4"/>
      <c r="R230" s="4"/>
      <c r="S230" s="4"/>
      <c r="T230" s="4"/>
      <c r="U230" s="4"/>
      <c r="V230" s="4"/>
      <c r="W230" s="5"/>
      <c r="X230" s="5"/>
      <c r="Y230" s="146">
        <f>DAYS360(Tabelle1[[#This Row],[Spalte15]],Tabelle1[[#This Row],[Spalte16]])/30</f>
        <v>0</v>
      </c>
      <c r="Z230" s="25"/>
      <c r="AA230" s="4"/>
      <c r="AB230" s="4"/>
      <c r="AC230" s="6"/>
      <c r="AD230" s="25"/>
      <c r="AE230" s="4"/>
      <c r="AF230" s="4"/>
      <c r="AG230" s="4"/>
      <c r="AH230" s="4"/>
      <c r="AI230" s="4"/>
      <c r="AJ230" s="4"/>
      <c r="AK230" s="7"/>
      <c r="AL230" s="25"/>
      <c r="AM230" s="4"/>
      <c r="AN230" s="8"/>
      <c r="AO230" s="8"/>
      <c r="AP230" s="9"/>
    </row>
    <row r="231" spans="1:42" x14ac:dyDescent="0.25">
      <c r="A231" s="1"/>
      <c r="B231" s="2"/>
      <c r="C231" s="3"/>
      <c r="D231" s="4"/>
      <c r="E231" s="25"/>
      <c r="F231" s="4"/>
      <c r="G231" s="4"/>
      <c r="H231" s="4"/>
      <c r="I231" s="4"/>
      <c r="J231" s="4"/>
      <c r="K231" s="4"/>
      <c r="L231" s="4" t="str">
        <f>IF(I231=1,1,IF(J231=1,2,IF(K231=1,3,"")))</f>
        <v/>
      </c>
      <c r="M231" s="4" t="str" cm="1">
        <f t="array" ref="M231">IFERROR(INDEX(Tabelle1[Spalte104],MATCH(1,(Tabelle1[Spalte1]=Tabelle1[[#This Row],[Spalte1]])*(Tabelle1[Spalte16]=Tabelle1[[#This Row],[Spalte15]]-1),0)),"")</f>
        <v/>
      </c>
      <c r="N231" s="4" t="str">
        <f>IF(M231&lt;&gt;"",L231-M231,"")</f>
        <v/>
      </c>
      <c r="O231" s="25"/>
      <c r="P231" s="4"/>
      <c r="Q231" s="4"/>
      <c r="R231" s="4"/>
      <c r="S231" s="4"/>
      <c r="T231" s="4"/>
      <c r="U231" s="4"/>
      <c r="V231" s="4"/>
      <c r="W231" s="5"/>
      <c r="X231" s="5"/>
      <c r="Y231" s="146">
        <f>DAYS360(Tabelle1[[#This Row],[Spalte15]],Tabelle1[[#This Row],[Spalte16]])/30</f>
        <v>0</v>
      </c>
      <c r="Z231" s="25"/>
      <c r="AA231" s="4"/>
      <c r="AB231" s="4"/>
      <c r="AC231" s="6"/>
      <c r="AD231" s="25"/>
      <c r="AE231" s="4"/>
      <c r="AF231" s="4"/>
      <c r="AG231" s="4"/>
      <c r="AH231" s="4"/>
      <c r="AI231" s="4"/>
      <c r="AJ231" s="4"/>
      <c r="AK231" s="7"/>
      <c r="AL231" s="25"/>
      <c r="AM231" s="4"/>
      <c r="AN231" s="8"/>
      <c r="AO231" s="8"/>
      <c r="AP231" s="9"/>
    </row>
    <row r="232" spans="1:42" x14ac:dyDescent="0.25">
      <c r="A232" s="1"/>
      <c r="B232" s="2"/>
      <c r="C232" s="3"/>
      <c r="D232" s="4"/>
      <c r="E232" s="25"/>
      <c r="F232" s="4"/>
      <c r="G232" s="4"/>
      <c r="H232" s="4"/>
      <c r="I232" s="4"/>
      <c r="J232" s="4"/>
      <c r="K232" s="4"/>
      <c r="L232" s="4" t="str">
        <f>IF(I232=1,1,IF(J232=1,2,IF(K232=1,3,"")))</f>
        <v/>
      </c>
      <c r="M232" s="4" t="str" cm="1">
        <f t="array" ref="M232">IFERROR(INDEX(Tabelle1[Spalte104],MATCH(1,(Tabelle1[Spalte1]=Tabelle1[[#This Row],[Spalte1]])*(Tabelle1[Spalte16]=Tabelle1[[#This Row],[Spalte15]]-1),0)),"")</f>
        <v/>
      </c>
      <c r="N232" s="4" t="str">
        <f>IF(M232&lt;&gt;"",L232-M232,"")</f>
        <v/>
      </c>
      <c r="O232" s="25"/>
      <c r="P232" s="4"/>
      <c r="Q232" s="4"/>
      <c r="R232" s="4"/>
      <c r="S232" s="4"/>
      <c r="T232" s="4"/>
      <c r="U232" s="4"/>
      <c r="V232" s="4"/>
      <c r="W232" s="5"/>
      <c r="X232" s="5"/>
      <c r="Y232" s="146">
        <f>DAYS360(Tabelle1[[#This Row],[Spalte15]],Tabelle1[[#This Row],[Spalte16]])/30</f>
        <v>0</v>
      </c>
      <c r="Z232" s="25"/>
      <c r="AA232" s="4"/>
      <c r="AB232" s="4"/>
      <c r="AC232" s="6"/>
      <c r="AD232" s="25"/>
      <c r="AE232" s="4"/>
      <c r="AF232" s="4"/>
      <c r="AG232" s="4"/>
      <c r="AH232" s="4"/>
      <c r="AI232" s="4"/>
      <c r="AJ232" s="4"/>
      <c r="AK232" s="7"/>
      <c r="AL232" s="25"/>
      <c r="AM232" s="4"/>
      <c r="AN232" s="8"/>
      <c r="AO232" s="8"/>
      <c r="AP232" s="9"/>
    </row>
    <row r="233" spans="1:42" x14ac:dyDescent="0.25">
      <c r="A233" s="1"/>
      <c r="B233" s="2"/>
      <c r="C233" s="3"/>
      <c r="D233" s="4"/>
      <c r="E233" s="25"/>
      <c r="F233" s="4"/>
      <c r="G233" s="4"/>
      <c r="H233" s="4"/>
      <c r="I233" s="4"/>
      <c r="J233" s="4"/>
      <c r="K233" s="4"/>
      <c r="L233" s="4" t="str">
        <f>IF(I233=1,1,IF(J233=1,2,IF(K233=1,3,"")))</f>
        <v/>
      </c>
      <c r="M233" s="4" t="str" cm="1">
        <f t="array" ref="M233">IFERROR(INDEX(Tabelle1[Spalte104],MATCH(1,(Tabelle1[Spalte1]=Tabelle1[[#This Row],[Spalte1]])*(Tabelle1[Spalte16]=Tabelle1[[#This Row],[Spalte15]]-1),0)),"")</f>
        <v/>
      </c>
      <c r="N233" s="4" t="str">
        <f>IF(M233&lt;&gt;"",L233-M233,"")</f>
        <v/>
      </c>
      <c r="O233" s="25"/>
      <c r="P233" s="4"/>
      <c r="Q233" s="4"/>
      <c r="R233" s="4"/>
      <c r="S233" s="4"/>
      <c r="T233" s="4"/>
      <c r="U233" s="4"/>
      <c r="V233" s="4"/>
      <c r="W233" s="5"/>
      <c r="X233" s="5"/>
      <c r="Y233" s="146">
        <f>DAYS360(Tabelle1[[#This Row],[Spalte15]],Tabelle1[[#This Row],[Spalte16]])/30</f>
        <v>0</v>
      </c>
      <c r="Z233" s="25"/>
      <c r="AA233" s="4"/>
      <c r="AB233" s="4"/>
      <c r="AC233" s="6"/>
      <c r="AD233" s="25"/>
      <c r="AE233" s="4"/>
      <c r="AF233" s="4"/>
      <c r="AG233" s="4"/>
      <c r="AH233" s="4"/>
      <c r="AI233" s="4"/>
      <c r="AJ233" s="4"/>
      <c r="AK233" s="7"/>
      <c r="AL233" s="25"/>
      <c r="AM233" s="4"/>
      <c r="AN233" s="8"/>
      <c r="AO233" s="8"/>
      <c r="AP233" s="9"/>
    </row>
    <row r="234" spans="1:42" x14ac:dyDescent="0.25">
      <c r="A234" s="1"/>
      <c r="B234" s="2"/>
      <c r="C234" s="3"/>
      <c r="D234" s="4"/>
      <c r="E234" s="25"/>
      <c r="F234" s="4"/>
      <c r="G234" s="4"/>
      <c r="H234" s="4"/>
      <c r="I234" s="4"/>
      <c r="J234" s="4"/>
      <c r="K234" s="4"/>
      <c r="L234" s="4" t="str">
        <f>IF(I234=1,1,IF(J234=1,2,IF(K234=1,3,"")))</f>
        <v/>
      </c>
      <c r="M234" s="4" t="str" cm="1">
        <f t="array" ref="M234">IFERROR(INDEX(Tabelle1[Spalte104],MATCH(1,(Tabelle1[Spalte1]=Tabelle1[[#This Row],[Spalte1]])*(Tabelle1[Spalte16]=Tabelle1[[#This Row],[Spalte15]]-1),0)),"")</f>
        <v/>
      </c>
      <c r="N234" s="4" t="str">
        <f>IF(M234&lt;&gt;"",L234-M234,"")</f>
        <v/>
      </c>
      <c r="O234" s="25"/>
      <c r="P234" s="4"/>
      <c r="Q234" s="4"/>
      <c r="R234" s="4"/>
      <c r="S234" s="4"/>
      <c r="T234" s="4"/>
      <c r="U234" s="4"/>
      <c r="V234" s="4"/>
      <c r="W234" s="5"/>
      <c r="X234" s="5"/>
      <c r="Y234" s="146">
        <f>DAYS360(Tabelle1[[#This Row],[Spalte15]],Tabelle1[[#This Row],[Spalte16]])/30</f>
        <v>0</v>
      </c>
      <c r="Z234" s="25"/>
      <c r="AA234" s="4"/>
      <c r="AB234" s="4"/>
      <c r="AC234" s="6"/>
      <c r="AD234" s="25"/>
      <c r="AE234" s="4"/>
      <c r="AF234" s="4"/>
      <c r="AG234" s="4"/>
      <c r="AH234" s="4"/>
      <c r="AI234" s="4"/>
      <c r="AJ234" s="4"/>
      <c r="AK234" s="7"/>
      <c r="AL234" s="25"/>
      <c r="AM234" s="4"/>
      <c r="AN234" s="8"/>
      <c r="AO234" s="8"/>
      <c r="AP234" s="9"/>
    </row>
    <row r="235" spans="1:42" x14ac:dyDescent="0.25">
      <c r="A235" s="1"/>
      <c r="B235" s="2"/>
      <c r="C235" s="3"/>
      <c r="D235" s="4"/>
      <c r="E235" s="25"/>
      <c r="F235" s="4"/>
      <c r="G235" s="4"/>
      <c r="H235" s="4"/>
      <c r="I235" s="4"/>
      <c r="J235" s="4"/>
      <c r="K235" s="4"/>
      <c r="L235" s="4" t="str">
        <f>IF(I235=1,1,IF(J235=1,2,IF(K235=1,3,"")))</f>
        <v/>
      </c>
      <c r="M235" s="4" t="str" cm="1">
        <f t="array" ref="M235">IFERROR(INDEX(Tabelle1[Spalte104],MATCH(1,(Tabelle1[Spalte1]=Tabelle1[[#This Row],[Spalte1]])*(Tabelle1[Spalte16]=Tabelle1[[#This Row],[Spalte15]]-1),0)),"")</f>
        <v/>
      </c>
      <c r="N235" s="4" t="str">
        <f>IF(M235&lt;&gt;"",L235-M235,"")</f>
        <v/>
      </c>
      <c r="O235" s="25"/>
      <c r="P235" s="4"/>
      <c r="Q235" s="4"/>
      <c r="R235" s="4"/>
      <c r="S235" s="4"/>
      <c r="T235" s="4"/>
      <c r="U235" s="4"/>
      <c r="V235" s="4"/>
      <c r="W235" s="5"/>
      <c r="X235" s="5"/>
      <c r="Y235" s="146">
        <f>DAYS360(Tabelle1[[#This Row],[Spalte15]],Tabelle1[[#This Row],[Spalte16]])/30</f>
        <v>0</v>
      </c>
      <c r="Z235" s="25"/>
      <c r="AA235" s="4"/>
      <c r="AB235" s="4"/>
      <c r="AC235" s="6"/>
      <c r="AD235" s="25"/>
      <c r="AE235" s="4"/>
      <c r="AF235" s="4"/>
      <c r="AG235" s="4"/>
      <c r="AH235" s="4"/>
      <c r="AI235" s="4"/>
      <c r="AJ235" s="4"/>
      <c r="AK235" s="7"/>
      <c r="AL235" s="25"/>
      <c r="AM235" s="4"/>
      <c r="AN235" s="8"/>
      <c r="AO235" s="8"/>
      <c r="AP235" s="9"/>
    </row>
    <row r="236" spans="1:42" x14ac:dyDescent="0.25">
      <c r="A236" s="1"/>
      <c r="B236" s="2"/>
      <c r="C236" s="3"/>
      <c r="D236" s="4"/>
      <c r="E236" s="25"/>
      <c r="F236" s="4"/>
      <c r="G236" s="4"/>
      <c r="H236" s="4"/>
      <c r="I236" s="4"/>
      <c r="J236" s="4"/>
      <c r="K236" s="4"/>
      <c r="L236" s="4" t="str">
        <f>IF(I236=1,1,IF(J236=1,2,IF(K236=1,3,"")))</f>
        <v/>
      </c>
      <c r="M236" s="4" t="str" cm="1">
        <f t="array" ref="M236">IFERROR(INDEX(Tabelle1[Spalte104],MATCH(1,(Tabelle1[Spalte1]=Tabelle1[[#This Row],[Spalte1]])*(Tabelle1[Spalte16]=Tabelle1[[#This Row],[Spalte15]]-1),0)),"")</f>
        <v/>
      </c>
      <c r="N236" s="4" t="str">
        <f>IF(M236&lt;&gt;"",L236-M236,"")</f>
        <v/>
      </c>
      <c r="O236" s="25"/>
      <c r="P236" s="4"/>
      <c r="Q236" s="4"/>
      <c r="R236" s="4"/>
      <c r="S236" s="4"/>
      <c r="T236" s="4"/>
      <c r="U236" s="4"/>
      <c r="V236" s="4"/>
      <c r="W236" s="5"/>
      <c r="X236" s="5"/>
      <c r="Y236" s="146">
        <f>DAYS360(Tabelle1[[#This Row],[Spalte15]],Tabelle1[[#This Row],[Spalte16]])/30</f>
        <v>0</v>
      </c>
      <c r="Z236" s="25"/>
      <c r="AA236" s="4"/>
      <c r="AB236" s="4"/>
      <c r="AC236" s="6"/>
      <c r="AD236" s="25"/>
      <c r="AE236" s="4"/>
      <c r="AF236" s="4"/>
      <c r="AG236" s="4"/>
      <c r="AH236" s="4"/>
      <c r="AI236" s="4"/>
      <c r="AJ236" s="4"/>
      <c r="AK236" s="7"/>
      <c r="AL236" s="25"/>
      <c r="AM236" s="4"/>
      <c r="AN236" s="8"/>
      <c r="AO236" s="8"/>
      <c r="AP236" s="9"/>
    </row>
    <row r="237" spans="1:42" x14ac:dyDescent="0.25">
      <c r="A237" s="1"/>
      <c r="B237" s="2"/>
      <c r="C237" s="3"/>
      <c r="D237" s="4"/>
      <c r="E237" s="25"/>
      <c r="F237" s="4"/>
      <c r="G237" s="4"/>
      <c r="H237" s="4"/>
      <c r="I237" s="4"/>
      <c r="J237" s="4"/>
      <c r="K237" s="4"/>
      <c r="L237" s="4" t="str">
        <f>IF(I237=1,1,IF(J237=1,2,IF(K237=1,3,"")))</f>
        <v/>
      </c>
      <c r="M237" s="4" t="str" cm="1">
        <f t="array" ref="M237">IFERROR(INDEX(Tabelle1[Spalte104],MATCH(1,(Tabelle1[Spalte1]=Tabelle1[[#This Row],[Spalte1]])*(Tabelle1[Spalte16]=Tabelle1[[#This Row],[Spalte15]]-1),0)),"")</f>
        <v/>
      </c>
      <c r="N237" s="4" t="str">
        <f>IF(M237&lt;&gt;"",L237-M237,"")</f>
        <v/>
      </c>
      <c r="O237" s="25"/>
      <c r="P237" s="4"/>
      <c r="Q237" s="4"/>
      <c r="R237" s="4"/>
      <c r="S237" s="4"/>
      <c r="T237" s="4"/>
      <c r="U237" s="4"/>
      <c r="V237" s="4"/>
      <c r="W237" s="5"/>
      <c r="X237" s="5"/>
      <c r="Y237" s="146">
        <f>DAYS360(Tabelle1[[#This Row],[Spalte15]],Tabelle1[[#This Row],[Spalte16]])/30</f>
        <v>0</v>
      </c>
      <c r="Z237" s="25"/>
      <c r="AA237" s="4"/>
      <c r="AB237" s="4"/>
      <c r="AC237" s="6"/>
      <c r="AD237" s="25"/>
      <c r="AE237" s="4"/>
      <c r="AF237" s="4"/>
      <c r="AG237" s="4"/>
      <c r="AH237" s="4"/>
      <c r="AI237" s="4"/>
      <c r="AJ237" s="4"/>
      <c r="AK237" s="7"/>
      <c r="AL237" s="25"/>
      <c r="AM237" s="4"/>
      <c r="AN237" s="8"/>
      <c r="AO237" s="8"/>
      <c r="AP237" s="9"/>
    </row>
    <row r="238" spans="1:42" x14ac:dyDescent="0.25">
      <c r="A238" s="1"/>
      <c r="B238" s="2"/>
      <c r="C238" s="3"/>
      <c r="D238" s="4"/>
      <c r="E238" s="25"/>
      <c r="F238" s="4"/>
      <c r="G238" s="4"/>
      <c r="H238" s="4"/>
      <c r="I238" s="4"/>
      <c r="J238" s="4"/>
      <c r="K238" s="4"/>
      <c r="L238" s="4" t="str">
        <f>IF(I238=1,1,IF(J238=1,2,IF(K238=1,3,"")))</f>
        <v/>
      </c>
      <c r="M238" s="4" t="str" cm="1">
        <f t="array" ref="M238">IFERROR(INDEX(Tabelle1[Spalte104],MATCH(1,(Tabelle1[Spalte1]=Tabelle1[[#This Row],[Spalte1]])*(Tabelle1[Spalte16]=Tabelle1[[#This Row],[Spalte15]]-1),0)),"")</f>
        <v/>
      </c>
      <c r="N238" s="4" t="str">
        <f>IF(M238&lt;&gt;"",L238-M238,"")</f>
        <v/>
      </c>
      <c r="O238" s="25"/>
      <c r="P238" s="4"/>
      <c r="Q238" s="4"/>
      <c r="R238" s="4"/>
      <c r="S238" s="4"/>
      <c r="T238" s="4"/>
      <c r="U238" s="4"/>
      <c r="V238" s="4"/>
      <c r="W238" s="5"/>
      <c r="X238" s="5"/>
      <c r="Y238" s="146">
        <f>DAYS360(Tabelle1[[#This Row],[Spalte15]],Tabelle1[[#This Row],[Spalte16]])/30</f>
        <v>0</v>
      </c>
      <c r="Z238" s="25"/>
      <c r="AA238" s="4"/>
      <c r="AB238" s="4"/>
      <c r="AC238" s="6"/>
      <c r="AD238" s="25"/>
      <c r="AE238" s="4"/>
      <c r="AF238" s="4"/>
      <c r="AG238" s="4"/>
      <c r="AH238" s="4"/>
      <c r="AI238" s="4"/>
      <c r="AJ238" s="4"/>
      <c r="AK238" s="7"/>
      <c r="AL238" s="25"/>
      <c r="AM238" s="4"/>
      <c r="AN238" s="8"/>
      <c r="AO238" s="8"/>
      <c r="AP238" s="9"/>
    </row>
    <row r="239" spans="1:42" x14ac:dyDescent="0.25">
      <c r="A239" s="1"/>
      <c r="B239" s="2"/>
      <c r="C239" s="3"/>
      <c r="D239" s="4"/>
      <c r="E239" s="25"/>
      <c r="F239" s="4"/>
      <c r="G239" s="4"/>
      <c r="H239" s="4"/>
      <c r="I239" s="4"/>
      <c r="J239" s="4"/>
      <c r="K239" s="4"/>
      <c r="L239" s="4" t="str">
        <f>IF(I239=1,1,IF(J239=1,2,IF(K239=1,3,"")))</f>
        <v/>
      </c>
      <c r="M239" s="4" t="str" cm="1">
        <f t="array" ref="M239">IFERROR(INDEX(Tabelle1[Spalte104],MATCH(1,(Tabelle1[Spalte1]=Tabelle1[[#This Row],[Spalte1]])*(Tabelle1[Spalte16]=Tabelle1[[#This Row],[Spalte15]]-1),0)),"")</f>
        <v/>
      </c>
      <c r="N239" s="4" t="str">
        <f>IF(M239&lt;&gt;"",L239-M239,"")</f>
        <v/>
      </c>
      <c r="O239" s="25"/>
      <c r="P239" s="4"/>
      <c r="Q239" s="4"/>
      <c r="R239" s="4"/>
      <c r="S239" s="4"/>
      <c r="T239" s="4"/>
      <c r="U239" s="4"/>
      <c r="V239" s="4"/>
      <c r="W239" s="5"/>
      <c r="X239" s="5"/>
      <c r="Y239" s="146">
        <f>DAYS360(Tabelle1[[#This Row],[Spalte15]],Tabelle1[[#This Row],[Spalte16]])/30</f>
        <v>0</v>
      </c>
      <c r="Z239" s="25"/>
      <c r="AA239" s="4"/>
      <c r="AB239" s="4"/>
      <c r="AC239" s="6"/>
      <c r="AD239" s="25"/>
      <c r="AE239" s="4"/>
      <c r="AF239" s="4"/>
      <c r="AG239" s="4"/>
      <c r="AH239" s="4"/>
      <c r="AI239" s="4"/>
      <c r="AJ239" s="4"/>
      <c r="AK239" s="7"/>
      <c r="AL239" s="25"/>
      <c r="AM239" s="4"/>
      <c r="AN239" s="8"/>
      <c r="AO239" s="8"/>
      <c r="AP239" s="9"/>
    </row>
    <row r="240" spans="1:42" x14ac:dyDescent="0.25">
      <c r="A240" s="1"/>
      <c r="B240" s="2"/>
      <c r="C240" s="3"/>
      <c r="D240" s="4"/>
      <c r="E240" s="25"/>
      <c r="F240" s="4"/>
      <c r="G240" s="4"/>
      <c r="H240" s="4"/>
      <c r="I240" s="4"/>
      <c r="J240" s="4"/>
      <c r="K240" s="4"/>
      <c r="L240" s="4" t="str">
        <f>IF(I240=1,1,IF(J240=1,2,IF(K240=1,3,"")))</f>
        <v/>
      </c>
      <c r="M240" s="4" t="str" cm="1">
        <f t="array" ref="M240">IFERROR(INDEX(Tabelle1[Spalte104],MATCH(1,(Tabelle1[Spalte1]=Tabelle1[[#This Row],[Spalte1]])*(Tabelle1[Spalte16]=Tabelle1[[#This Row],[Spalte15]]-1),0)),"")</f>
        <v/>
      </c>
      <c r="N240" s="4" t="str">
        <f>IF(M240&lt;&gt;"",L240-M240,"")</f>
        <v/>
      </c>
      <c r="O240" s="25"/>
      <c r="P240" s="4"/>
      <c r="Q240" s="4"/>
      <c r="R240" s="4"/>
      <c r="S240" s="4"/>
      <c r="T240" s="4"/>
      <c r="U240" s="4"/>
      <c r="V240" s="4"/>
      <c r="W240" s="5"/>
      <c r="X240" s="5"/>
      <c r="Y240" s="146">
        <f>DAYS360(Tabelle1[[#This Row],[Spalte15]],Tabelle1[[#This Row],[Spalte16]])/30</f>
        <v>0</v>
      </c>
      <c r="Z240" s="25"/>
      <c r="AA240" s="4"/>
      <c r="AB240" s="4"/>
      <c r="AC240" s="6"/>
      <c r="AD240" s="25"/>
      <c r="AE240" s="4"/>
      <c r="AF240" s="4"/>
      <c r="AG240" s="4"/>
      <c r="AH240" s="4"/>
      <c r="AI240" s="4"/>
      <c r="AJ240" s="4"/>
      <c r="AK240" s="7"/>
      <c r="AL240" s="25"/>
      <c r="AM240" s="4"/>
      <c r="AN240" s="8"/>
      <c r="AO240" s="8"/>
      <c r="AP240" s="9"/>
    </row>
    <row r="241" spans="1:42" x14ac:dyDescent="0.25">
      <c r="A241" s="1"/>
      <c r="B241" s="2"/>
      <c r="C241" s="3"/>
      <c r="D241" s="4"/>
      <c r="E241" s="25"/>
      <c r="F241" s="4"/>
      <c r="G241" s="4"/>
      <c r="H241" s="4"/>
      <c r="I241" s="4"/>
      <c r="J241" s="4"/>
      <c r="K241" s="4"/>
      <c r="L241" s="4" t="str">
        <f>IF(I241=1,1,IF(J241=1,2,IF(K241=1,3,"")))</f>
        <v/>
      </c>
      <c r="M241" s="4" t="str" cm="1">
        <f t="array" ref="M241">IFERROR(INDEX(Tabelle1[Spalte104],MATCH(1,(Tabelle1[Spalte1]=Tabelle1[[#This Row],[Spalte1]])*(Tabelle1[Spalte16]=Tabelle1[[#This Row],[Spalte15]]-1),0)),"")</f>
        <v/>
      </c>
      <c r="N241" s="4" t="str">
        <f>IF(M241&lt;&gt;"",L241-M241,"")</f>
        <v/>
      </c>
      <c r="O241" s="25"/>
      <c r="P241" s="4"/>
      <c r="Q241" s="4"/>
      <c r="R241" s="4"/>
      <c r="S241" s="4"/>
      <c r="T241" s="4"/>
      <c r="U241" s="4"/>
      <c r="V241" s="4"/>
      <c r="W241" s="5"/>
      <c r="X241" s="5"/>
      <c r="Y241" s="146">
        <f>DAYS360(Tabelle1[[#This Row],[Spalte15]],Tabelle1[[#This Row],[Spalte16]])/30</f>
        <v>0</v>
      </c>
      <c r="Z241" s="25"/>
      <c r="AA241" s="4"/>
      <c r="AB241" s="4"/>
      <c r="AC241" s="6"/>
      <c r="AD241" s="25"/>
      <c r="AE241" s="4"/>
      <c r="AF241" s="4"/>
      <c r="AG241" s="4"/>
      <c r="AH241" s="4"/>
      <c r="AI241" s="4"/>
      <c r="AJ241" s="4"/>
      <c r="AK241" s="7"/>
      <c r="AL241" s="25"/>
      <c r="AM241" s="4"/>
      <c r="AN241" s="8"/>
      <c r="AO241" s="8"/>
      <c r="AP241" s="9"/>
    </row>
    <row r="242" spans="1:42" x14ac:dyDescent="0.25">
      <c r="A242" s="1"/>
      <c r="B242" s="2"/>
      <c r="C242" s="3"/>
      <c r="D242" s="4"/>
      <c r="E242" s="25"/>
      <c r="F242" s="4"/>
      <c r="G242" s="4"/>
      <c r="H242" s="4"/>
      <c r="I242" s="4"/>
      <c r="J242" s="4"/>
      <c r="K242" s="4"/>
      <c r="L242" s="4" t="str">
        <f>IF(I242=1,1,IF(J242=1,2,IF(K242=1,3,"")))</f>
        <v/>
      </c>
      <c r="M242" s="4" t="str" cm="1">
        <f t="array" ref="M242">IFERROR(INDEX(Tabelle1[Spalte104],MATCH(1,(Tabelle1[Spalte1]=Tabelle1[[#This Row],[Spalte1]])*(Tabelle1[Spalte16]=Tabelle1[[#This Row],[Spalte15]]-1),0)),"")</f>
        <v/>
      </c>
      <c r="N242" s="4" t="str">
        <f>IF(M242&lt;&gt;"",L242-M242,"")</f>
        <v/>
      </c>
      <c r="O242" s="25"/>
      <c r="P242" s="4"/>
      <c r="Q242" s="4"/>
      <c r="R242" s="4"/>
      <c r="S242" s="4"/>
      <c r="T242" s="4"/>
      <c r="U242" s="4"/>
      <c r="V242" s="4"/>
      <c r="W242" s="5"/>
      <c r="X242" s="5"/>
      <c r="Y242" s="146">
        <f>DAYS360(Tabelle1[[#This Row],[Spalte15]],Tabelle1[[#This Row],[Spalte16]])/30</f>
        <v>0</v>
      </c>
      <c r="Z242" s="25"/>
      <c r="AA242" s="4"/>
      <c r="AB242" s="4"/>
      <c r="AC242" s="6"/>
      <c r="AD242" s="25"/>
      <c r="AE242" s="4"/>
      <c r="AF242" s="4"/>
      <c r="AG242" s="4"/>
      <c r="AH242" s="4"/>
      <c r="AI242" s="4"/>
      <c r="AJ242" s="4"/>
      <c r="AK242" s="7"/>
      <c r="AL242" s="25"/>
      <c r="AM242" s="4"/>
      <c r="AN242" s="8"/>
      <c r="AO242" s="8"/>
      <c r="AP242" s="9"/>
    </row>
    <row r="243" spans="1:42" x14ac:dyDescent="0.25">
      <c r="A243" s="1"/>
      <c r="B243" s="2"/>
      <c r="C243" s="3"/>
      <c r="D243" s="4"/>
      <c r="E243" s="25"/>
      <c r="F243" s="4"/>
      <c r="G243" s="4"/>
      <c r="H243" s="4"/>
      <c r="I243" s="4"/>
      <c r="J243" s="4"/>
      <c r="K243" s="4"/>
      <c r="L243" s="4" t="str">
        <f>IF(I243=1,1,IF(J243=1,2,IF(K243=1,3,"")))</f>
        <v/>
      </c>
      <c r="M243" s="4" t="str" cm="1">
        <f t="array" ref="M243">IFERROR(INDEX(Tabelle1[Spalte104],MATCH(1,(Tabelle1[Spalte1]=Tabelle1[[#This Row],[Spalte1]])*(Tabelle1[Spalte16]=Tabelle1[[#This Row],[Spalte15]]-1),0)),"")</f>
        <v/>
      </c>
      <c r="N243" s="4" t="str">
        <f>IF(M243&lt;&gt;"",L243-M243,"")</f>
        <v/>
      </c>
      <c r="O243" s="25"/>
      <c r="P243" s="4"/>
      <c r="Q243" s="4"/>
      <c r="R243" s="4"/>
      <c r="S243" s="4"/>
      <c r="T243" s="4"/>
      <c r="U243" s="4"/>
      <c r="V243" s="4"/>
      <c r="W243" s="5"/>
      <c r="X243" s="5"/>
      <c r="Y243" s="146">
        <f>DAYS360(Tabelle1[[#This Row],[Spalte15]],Tabelle1[[#This Row],[Spalte16]])/30</f>
        <v>0</v>
      </c>
      <c r="Z243" s="25"/>
      <c r="AA243" s="4"/>
      <c r="AB243" s="4"/>
      <c r="AC243" s="6"/>
      <c r="AD243" s="25"/>
      <c r="AE243" s="4"/>
      <c r="AF243" s="4"/>
      <c r="AG243" s="4"/>
      <c r="AH243" s="4"/>
      <c r="AI243" s="4"/>
      <c r="AJ243" s="4"/>
      <c r="AK243" s="7"/>
      <c r="AL243" s="25"/>
      <c r="AM243" s="4"/>
      <c r="AN243" s="8"/>
      <c r="AO243" s="8"/>
      <c r="AP243" s="9"/>
    </row>
    <row r="244" spans="1:42" x14ac:dyDescent="0.25">
      <c r="A244" s="1"/>
      <c r="B244" s="2"/>
      <c r="C244" s="3"/>
      <c r="D244" s="4"/>
      <c r="E244" s="25"/>
      <c r="F244" s="4"/>
      <c r="G244" s="4"/>
      <c r="H244" s="4"/>
      <c r="I244" s="4"/>
      <c r="J244" s="4"/>
      <c r="K244" s="4"/>
      <c r="L244" s="4" t="str">
        <f>IF(I244=1,1,IF(J244=1,2,IF(K244=1,3,"")))</f>
        <v/>
      </c>
      <c r="M244" s="4" t="str" cm="1">
        <f t="array" ref="M244">IFERROR(INDEX(Tabelle1[Spalte104],MATCH(1,(Tabelle1[Spalte1]=Tabelle1[[#This Row],[Spalte1]])*(Tabelle1[Spalte16]=Tabelle1[[#This Row],[Spalte15]]-1),0)),"")</f>
        <v/>
      </c>
      <c r="N244" s="4" t="str">
        <f>IF(M244&lt;&gt;"",L244-M244,"")</f>
        <v/>
      </c>
      <c r="O244" s="25"/>
      <c r="P244" s="4"/>
      <c r="Q244" s="4"/>
      <c r="R244" s="4"/>
      <c r="S244" s="4"/>
      <c r="T244" s="4"/>
      <c r="U244" s="4"/>
      <c r="V244" s="4"/>
      <c r="W244" s="5"/>
      <c r="X244" s="5"/>
      <c r="Y244" s="146">
        <f>DAYS360(Tabelle1[[#This Row],[Spalte15]],Tabelle1[[#This Row],[Spalte16]])/30</f>
        <v>0</v>
      </c>
      <c r="Z244" s="25"/>
      <c r="AA244" s="4"/>
      <c r="AB244" s="4"/>
      <c r="AC244" s="6"/>
      <c r="AD244" s="25"/>
      <c r="AE244" s="4"/>
      <c r="AF244" s="4"/>
      <c r="AG244" s="4"/>
      <c r="AH244" s="4"/>
      <c r="AI244" s="4"/>
      <c r="AJ244" s="4"/>
      <c r="AK244" s="7"/>
      <c r="AL244" s="25"/>
      <c r="AM244" s="4"/>
      <c r="AN244" s="8"/>
      <c r="AO244" s="8"/>
      <c r="AP244" s="9"/>
    </row>
    <row r="245" spans="1:42" x14ac:dyDescent="0.25">
      <c r="A245" s="1"/>
      <c r="B245" s="2"/>
      <c r="C245" s="3"/>
      <c r="D245" s="4"/>
      <c r="E245" s="25"/>
      <c r="F245" s="4"/>
      <c r="G245" s="4"/>
      <c r="H245" s="4"/>
      <c r="I245" s="4"/>
      <c r="J245" s="4"/>
      <c r="K245" s="4"/>
      <c r="L245" s="4" t="str">
        <f>IF(I245=1,1,IF(J245=1,2,IF(K245=1,3,"")))</f>
        <v/>
      </c>
      <c r="M245" s="4" t="str" cm="1">
        <f t="array" ref="M245">IFERROR(INDEX(Tabelle1[Spalte104],MATCH(1,(Tabelle1[Spalte1]=Tabelle1[[#This Row],[Spalte1]])*(Tabelle1[Spalte16]=Tabelle1[[#This Row],[Spalte15]]-1),0)),"")</f>
        <v/>
      </c>
      <c r="N245" s="4" t="str">
        <f>IF(M245&lt;&gt;"",L245-M245,"")</f>
        <v/>
      </c>
      <c r="O245" s="25"/>
      <c r="P245" s="4"/>
      <c r="Q245" s="4"/>
      <c r="R245" s="4"/>
      <c r="S245" s="4"/>
      <c r="T245" s="4"/>
      <c r="U245" s="4"/>
      <c r="V245" s="4"/>
      <c r="W245" s="5"/>
      <c r="X245" s="5"/>
      <c r="Y245" s="146">
        <f>DAYS360(Tabelle1[[#This Row],[Spalte15]],Tabelle1[[#This Row],[Spalte16]])/30</f>
        <v>0</v>
      </c>
      <c r="Z245" s="25"/>
      <c r="AA245" s="4"/>
      <c r="AB245" s="4"/>
      <c r="AC245" s="6"/>
      <c r="AD245" s="25"/>
      <c r="AE245" s="4"/>
      <c r="AF245" s="4"/>
      <c r="AG245" s="4"/>
      <c r="AH245" s="4"/>
      <c r="AI245" s="4"/>
      <c r="AJ245" s="4"/>
      <c r="AK245" s="7"/>
      <c r="AL245" s="25"/>
      <c r="AM245" s="4"/>
      <c r="AN245" s="8"/>
      <c r="AO245" s="8"/>
      <c r="AP245" s="9"/>
    </row>
    <row r="246" spans="1:42" x14ac:dyDescent="0.25">
      <c r="A246" s="1"/>
      <c r="B246" s="2"/>
      <c r="C246" s="3"/>
      <c r="D246" s="4"/>
      <c r="E246" s="25"/>
      <c r="F246" s="4"/>
      <c r="G246" s="4"/>
      <c r="H246" s="4"/>
      <c r="I246" s="4"/>
      <c r="J246" s="4"/>
      <c r="K246" s="4"/>
      <c r="L246" s="4" t="str">
        <f>IF(I246=1,1,IF(J246=1,2,IF(K246=1,3,"")))</f>
        <v/>
      </c>
      <c r="M246" s="4" t="str" cm="1">
        <f t="array" ref="M246">IFERROR(INDEX(Tabelle1[Spalte104],MATCH(1,(Tabelle1[Spalte1]=Tabelle1[[#This Row],[Spalte1]])*(Tabelle1[Spalte16]=Tabelle1[[#This Row],[Spalte15]]-1),0)),"")</f>
        <v/>
      </c>
      <c r="N246" s="4" t="str">
        <f>IF(M246&lt;&gt;"",L246-M246,"")</f>
        <v/>
      </c>
      <c r="O246" s="25"/>
      <c r="P246" s="4"/>
      <c r="Q246" s="4"/>
      <c r="R246" s="4"/>
      <c r="S246" s="4"/>
      <c r="T246" s="4"/>
      <c r="U246" s="4"/>
      <c r="V246" s="4"/>
      <c r="W246" s="5"/>
      <c r="X246" s="5"/>
      <c r="Y246" s="146">
        <f>DAYS360(Tabelle1[[#This Row],[Spalte15]],Tabelle1[[#This Row],[Spalte16]])/30</f>
        <v>0</v>
      </c>
      <c r="Z246" s="25"/>
      <c r="AA246" s="4"/>
      <c r="AB246" s="4"/>
      <c r="AC246" s="6"/>
      <c r="AD246" s="25"/>
      <c r="AE246" s="4"/>
      <c r="AF246" s="4"/>
      <c r="AG246" s="4"/>
      <c r="AH246" s="4"/>
      <c r="AI246" s="4"/>
      <c r="AJ246" s="4"/>
      <c r="AK246" s="7"/>
      <c r="AL246" s="25"/>
      <c r="AM246" s="4"/>
      <c r="AN246" s="8"/>
      <c r="AO246" s="8"/>
      <c r="AP246" s="9"/>
    </row>
    <row r="247" spans="1:42" x14ac:dyDescent="0.25">
      <c r="A247" s="1"/>
      <c r="B247" s="2"/>
      <c r="C247" s="3"/>
      <c r="D247" s="4"/>
      <c r="E247" s="25"/>
      <c r="F247" s="4"/>
      <c r="G247" s="4"/>
      <c r="H247" s="4"/>
      <c r="I247" s="4"/>
      <c r="J247" s="4"/>
      <c r="K247" s="4"/>
      <c r="L247" s="4" t="str">
        <f>IF(I247=1,1,IF(J247=1,2,IF(K247=1,3,"")))</f>
        <v/>
      </c>
      <c r="M247" s="4" t="str" cm="1">
        <f t="array" ref="M247">IFERROR(INDEX(Tabelle1[Spalte104],MATCH(1,(Tabelle1[Spalte1]=Tabelle1[[#This Row],[Spalte1]])*(Tabelle1[Spalte16]=Tabelle1[[#This Row],[Spalte15]]-1),0)),"")</f>
        <v/>
      </c>
      <c r="N247" s="4" t="str">
        <f>IF(M247&lt;&gt;"",L247-M247,"")</f>
        <v/>
      </c>
      <c r="O247" s="25"/>
      <c r="P247" s="4"/>
      <c r="Q247" s="4"/>
      <c r="R247" s="4"/>
      <c r="S247" s="4"/>
      <c r="T247" s="4"/>
      <c r="U247" s="4"/>
      <c r="V247" s="4"/>
      <c r="W247" s="5"/>
      <c r="X247" s="5"/>
      <c r="Y247" s="146">
        <f>DAYS360(Tabelle1[[#This Row],[Spalte15]],Tabelle1[[#This Row],[Spalte16]])/30</f>
        <v>0</v>
      </c>
      <c r="Z247" s="25"/>
      <c r="AA247" s="4"/>
      <c r="AB247" s="4"/>
      <c r="AC247" s="6"/>
      <c r="AD247" s="25"/>
      <c r="AE247" s="4"/>
      <c r="AF247" s="4"/>
      <c r="AG247" s="4"/>
      <c r="AH247" s="4"/>
      <c r="AI247" s="4"/>
      <c r="AJ247" s="4"/>
      <c r="AK247" s="7"/>
      <c r="AL247" s="25"/>
      <c r="AM247" s="4"/>
      <c r="AN247" s="8"/>
      <c r="AO247" s="8"/>
      <c r="AP247" s="9"/>
    </row>
    <row r="248" spans="1:42" x14ac:dyDescent="0.25">
      <c r="A248" s="1"/>
      <c r="B248" s="2"/>
      <c r="C248" s="3"/>
      <c r="D248" s="4"/>
      <c r="E248" s="25"/>
      <c r="F248" s="4"/>
      <c r="G248" s="4"/>
      <c r="H248" s="4"/>
      <c r="I248" s="4"/>
      <c r="J248" s="4"/>
      <c r="K248" s="4"/>
      <c r="L248" s="4" t="str">
        <f>IF(I248=1,1,IF(J248=1,2,IF(K248=1,3,"")))</f>
        <v/>
      </c>
      <c r="M248" s="4" t="str" cm="1">
        <f t="array" ref="M248">IFERROR(INDEX(Tabelle1[Spalte104],MATCH(1,(Tabelle1[Spalte1]=Tabelle1[[#This Row],[Spalte1]])*(Tabelle1[Spalte16]=Tabelle1[[#This Row],[Spalte15]]-1),0)),"")</f>
        <v/>
      </c>
      <c r="N248" s="4" t="str">
        <f>IF(M248&lt;&gt;"",L248-M248,"")</f>
        <v/>
      </c>
      <c r="O248" s="25"/>
      <c r="P248" s="4"/>
      <c r="Q248" s="4"/>
      <c r="R248" s="4"/>
      <c r="S248" s="4"/>
      <c r="T248" s="4"/>
      <c r="U248" s="4"/>
      <c r="V248" s="4"/>
      <c r="W248" s="5"/>
      <c r="X248" s="5"/>
      <c r="Y248" s="146">
        <f>DAYS360(Tabelle1[[#This Row],[Spalte15]],Tabelle1[[#This Row],[Spalte16]])/30</f>
        <v>0</v>
      </c>
      <c r="Z248" s="25"/>
      <c r="AA248" s="4"/>
      <c r="AB248" s="4"/>
      <c r="AC248" s="6"/>
      <c r="AD248" s="25"/>
      <c r="AE248" s="4"/>
      <c r="AF248" s="4"/>
      <c r="AG248" s="4"/>
      <c r="AH248" s="4"/>
      <c r="AI248" s="4"/>
      <c r="AJ248" s="4"/>
      <c r="AK248" s="7"/>
      <c r="AL248" s="25"/>
      <c r="AM248" s="4"/>
      <c r="AN248" s="8"/>
      <c r="AO248" s="8"/>
      <c r="AP248" s="9"/>
    </row>
    <row r="249" spans="1:42" x14ac:dyDescent="0.25">
      <c r="A249" s="1"/>
      <c r="B249" s="2"/>
      <c r="C249" s="3"/>
      <c r="D249" s="4"/>
      <c r="E249" s="25"/>
      <c r="F249" s="4"/>
      <c r="G249" s="4"/>
      <c r="H249" s="4"/>
      <c r="I249" s="4"/>
      <c r="J249" s="4"/>
      <c r="K249" s="4"/>
      <c r="L249" s="4" t="str">
        <f>IF(I249=1,1,IF(J249=1,2,IF(K249=1,3,"")))</f>
        <v/>
      </c>
      <c r="M249" s="4" t="str" cm="1">
        <f t="array" ref="M249">IFERROR(INDEX(Tabelle1[Spalte104],MATCH(1,(Tabelle1[Spalte1]=Tabelle1[[#This Row],[Spalte1]])*(Tabelle1[Spalte16]=Tabelle1[[#This Row],[Spalte15]]-1),0)),"")</f>
        <v/>
      </c>
      <c r="N249" s="4" t="str">
        <f>IF(M249&lt;&gt;"",L249-M249,"")</f>
        <v/>
      </c>
      <c r="O249" s="25"/>
      <c r="P249" s="4"/>
      <c r="Q249" s="4"/>
      <c r="R249" s="4"/>
      <c r="S249" s="4"/>
      <c r="T249" s="4"/>
      <c r="U249" s="4"/>
      <c r="V249" s="4"/>
      <c r="W249" s="5"/>
      <c r="X249" s="5"/>
      <c r="Y249" s="146">
        <f>DAYS360(Tabelle1[[#This Row],[Spalte15]],Tabelle1[[#This Row],[Spalte16]])/30</f>
        <v>0</v>
      </c>
      <c r="Z249" s="25"/>
      <c r="AA249" s="4"/>
      <c r="AB249" s="4"/>
      <c r="AC249" s="6"/>
      <c r="AD249" s="25"/>
      <c r="AE249" s="4"/>
      <c r="AF249" s="4"/>
      <c r="AG249" s="4"/>
      <c r="AH249" s="4"/>
      <c r="AI249" s="4"/>
      <c r="AJ249" s="4"/>
      <c r="AK249" s="7"/>
      <c r="AL249" s="25"/>
      <c r="AM249" s="4"/>
      <c r="AN249" s="8"/>
      <c r="AO249" s="8"/>
      <c r="AP249" s="9"/>
    </row>
    <row r="250" spans="1:42" x14ac:dyDescent="0.25">
      <c r="A250" s="1"/>
      <c r="B250" s="2"/>
      <c r="C250" s="3"/>
      <c r="D250" s="4"/>
      <c r="E250" s="25"/>
      <c r="F250" s="4"/>
      <c r="G250" s="4"/>
      <c r="H250" s="4"/>
      <c r="I250" s="4"/>
      <c r="J250" s="4"/>
      <c r="K250" s="4"/>
      <c r="L250" s="4" t="str">
        <f>IF(I250=1,1,IF(J250=1,2,IF(K250=1,3,"")))</f>
        <v/>
      </c>
      <c r="M250" s="4" t="str" cm="1">
        <f t="array" ref="M250">IFERROR(INDEX(Tabelle1[Spalte104],MATCH(1,(Tabelle1[Spalte1]=Tabelle1[[#This Row],[Spalte1]])*(Tabelle1[Spalte16]=Tabelle1[[#This Row],[Spalte15]]-1),0)),"")</f>
        <v/>
      </c>
      <c r="N250" s="4" t="str">
        <f>IF(M250&lt;&gt;"",L250-M250,"")</f>
        <v/>
      </c>
      <c r="O250" s="25"/>
      <c r="P250" s="4"/>
      <c r="Q250" s="4"/>
      <c r="R250" s="4"/>
      <c r="S250" s="4"/>
      <c r="T250" s="4"/>
      <c r="U250" s="4"/>
      <c r="V250" s="4"/>
      <c r="W250" s="5"/>
      <c r="X250" s="5"/>
      <c r="Y250" s="146">
        <f>DAYS360(Tabelle1[[#This Row],[Spalte15]],Tabelle1[[#This Row],[Spalte16]])/30</f>
        <v>0</v>
      </c>
      <c r="Z250" s="25"/>
      <c r="AA250" s="4"/>
      <c r="AB250" s="4"/>
      <c r="AC250" s="6"/>
      <c r="AD250" s="25"/>
      <c r="AE250" s="4"/>
      <c r="AF250" s="4"/>
      <c r="AG250" s="4"/>
      <c r="AH250" s="4"/>
      <c r="AI250" s="4"/>
      <c r="AJ250" s="4"/>
      <c r="AK250" s="7"/>
      <c r="AL250" s="25"/>
      <c r="AM250" s="4"/>
      <c r="AN250" s="8"/>
      <c r="AO250" s="8"/>
      <c r="AP250" s="9"/>
    </row>
    <row r="251" spans="1:42" x14ac:dyDescent="0.25">
      <c r="A251" s="1"/>
      <c r="B251" s="2"/>
      <c r="C251" s="3"/>
      <c r="D251" s="4"/>
      <c r="E251" s="25"/>
      <c r="F251" s="4"/>
      <c r="G251" s="4"/>
      <c r="H251" s="4"/>
      <c r="I251" s="4"/>
      <c r="J251" s="4"/>
      <c r="K251" s="4"/>
      <c r="L251" s="4" t="str">
        <f>IF(I251=1,1,IF(J251=1,2,IF(K251=1,3,"")))</f>
        <v/>
      </c>
      <c r="M251" s="4" t="str" cm="1">
        <f t="array" ref="M251">IFERROR(INDEX(Tabelle1[Spalte104],MATCH(1,(Tabelle1[Spalte1]=Tabelle1[[#This Row],[Spalte1]])*(Tabelle1[Spalte16]=Tabelle1[[#This Row],[Spalte15]]-1),0)),"")</f>
        <v/>
      </c>
      <c r="N251" s="4" t="str">
        <f>IF(M251&lt;&gt;"",L251-M251,"")</f>
        <v/>
      </c>
      <c r="O251" s="25"/>
      <c r="P251" s="4"/>
      <c r="Q251" s="4"/>
      <c r="R251" s="4"/>
      <c r="S251" s="4"/>
      <c r="T251" s="4"/>
      <c r="U251" s="4"/>
      <c r="V251" s="4"/>
      <c r="W251" s="5"/>
      <c r="X251" s="5"/>
      <c r="Y251" s="146">
        <f>DAYS360(Tabelle1[[#This Row],[Spalte15]],Tabelle1[[#This Row],[Spalte16]])/30</f>
        <v>0</v>
      </c>
      <c r="Z251" s="25"/>
      <c r="AA251" s="4"/>
      <c r="AB251" s="4"/>
      <c r="AC251" s="6"/>
      <c r="AD251" s="25"/>
      <c r="AE251" s="4"/>
      <c r="AF251" s="4"/>
      <c r="AG251" s="4"/>
      <c r="AH251" s="4"/>
      <c r="AI251" s="4"/>
      <c r="AJ251" s="4"/>
      <c r="AK251" s="7"/>
      <c r="AL251" s="25"/>
      <c r="AM251" s="4"/>
      <c r="AN251" s="8"/>
      <c r="AO251" s="8"/>
      <c r="AP251" s="9"/>
    </row>
    <row r="252" spans="1:42" x14ac:dyDescent="0.25">
      <c r="A252" s="1"/>
      <c r="B252" s="2"/>
      <c r="C252" s="3"/>
      <c r="D252" s="4"/>
      <c r="E252" s="25"/>
      <c r="F252" s="4"/>
      <c r="G252" s="4"/>
      <c r="H252" s="4"/>
      <c r="I252" s="4"/>
      <c r="J252" s="4"/>
      <c r="K252" s="4"/>
      <c r="L252" s="4" t="str">
        <f>IF(I252=1,1,IF(J252=1,2,IF(K252=1,3,"")))</f>
        <v/>
      </c>
      <c r="M252" s="4" t="str" cm="1">
        <f t="array" ref="M252">IFERROR(INDEX(Tabelle1[Spalte104],MATCH(1,(Tabelle1[Spalte1]=Tabelle1[[#This Row],[Spalte1]])*(Tabelle1[Spalte16]=Tabelle1[[#This Row],[Spalte15]]-1),0)),"")</f>
        <v/>
      </c>
      <c r="N252" s="4" t="str">
        <f>IF(M252&lt;&gt;"",L252-M252,"")</f>
        <v/>
      </c>
      <c r="O252" s="25"/>
      <c r="P252" s="4"/>
      <c r="Q252" s="4"/>
      <c r="R252" s="4"/>
      <c r="S252" s="4"/>
      <c r="T252" s="4"/>
      <c r="U252" s="4"/>
      <c r="V252" s="4"/>
      <c r="W252" s="5"/>
      <c r="X252" s="5"/>
      <c r="Y252" s="146">
        <f>DAYS360(Tabelle1[[#This Row],[Spalte15]],Tabelle1[[#This Row],[Spalte16]])/30</f>
        <v>0</v>
      </c>
      <c r="Z252" s="25"/>
      <c r="AA252" s="4"/>
      <c r="AB252" s="4"/>
      <c r="AC252" s="6"/>
      <c r="AD252" s="25"/>
      <c r="AE252" s="4"/>
      <c r="AF252" s="4"/>
      <c r="AG252" s="4"/>
      <c r="AH252" s="4"/>
      <c r="AI252" s="4"/>
      <c r="AJ252" s="4"/>
      <c r="AK252" s="7"/>
      <c r="AL252" s="25"/>
      <c r="AM252" s="4"/>
      <c r="AN252" s="8"/>
      <c r="AO252" s="8"/>
      <c r="AP252" s="9"/>
    </row>
    <row r="253" spans="1:42" x14ac:dyDescent="0.25">
      <c r="A253" s="1"/>
      <c r="B253" s="2"/>
      <c r="C253" s="3"/>
      <c r="D253" s="4"/>
      <c r="E253" s="25"/>
      <c r="F253" s="4"/>
      <c r="G253" s="4"/>
      <c r="H253" s="4"/>
      <c r="I253" s="4"/>
      <c r="J253" s="4"/>
      <c r="K253" s="4"/>
      <c r="L253" s="4" t="str">
        <f>IF(I253=1,1,IF(J253=1,2,IF(K253=1,3,"")))</f>
        <v/>
      </c>
      <c r="M253" s="4" t="str" cm="1">
        <f t="array" ref="M253">IFERROR(INDEX(Tabelle1[Spalte104],MATCH(1,(Tabelle1[Spalte1]=Tabelle1[[#This Row],[Spalte1]])*(Tabelle1[Spalte16]=Tabelle1[[#This Row],[Spalte15]]-1),0)),"")</f>
        <v/>
      </c>
      <c r="N253" s="4" t="str">
        <f>IF(M253&lt;&gt;"",L253-M253,"")</f>
        <v/>
      </c>
      <c r="O253" s="25"/>
      <c r="P253" s="4"/>
      <c r="Q253" s="4"/>
      <c r="R253" s="4"/>
      <c r="S253" s="4"/>
      <c r="T253" s="4"/>
      <c r="U253" s="4"/>
      <c r="V253" s="4"/>
      <c r="W253" s="5"/>
      <c r="X253" s="5"/>
      <c r="Y253" s="146">
        <f>DAYS360(Tabelle1[[#This Row],[Spalte15]],Tabelle1[[#This Row],[Spalte16]])/30</f>
        <v>0</v>
      </c>
      <c r="Z253" s="25"/>
      <c r="AA253" s="4"/>
      <c r="AB253" s="4"/>
      <c r="AC253" s="6"/>
      <c r="AD253" s="25"/>
      <c r="AE253" s="4"/>
      <c r="AF253" s="4"/>
      <c r="AG253" s="4"/>
      <c r="AH253" s="4"/>
      <c r="AI253" s="4"/>
      <c r="AJ253" s="4"/>
      <c r="AK253" s="7"/>
      <c r="AL253" s="25"/>
      <c r="AM253" s="4"/>
      <c r="AN253" s="8"/>
      <c r="AO253" s="8"/>
      <c r="AP253" s="9"/>
    </row>
    <row r="254" spans="1:42" x14ac:dyDescent="0.25">
      <c r="A254" s="1"/>
      <c r="B254" s="2"/>
      <c r="C254" s="3"/>
      <c r="D254" s="4"/>
      <c r="E254" s="25"/>
      <c r="F254" s="4"/>
      <c r="G254" s="4"/>
      <c r="H254" s="4"/>
      <c r="I254" s="4"/>
      <c r="J254" s="4"/>
      <c r="K254" s="4"/>
      <c r="L254" s="4" t="str">
        <f>IF(I254=1,1,IF(J254=1,2,IF(K254=1,3,"")))</f>
        <v/>
      </c>
      <c r="M254" s="4" t="str" cm="1">
        <f t="array" ref="M254">IFERROR(INDEX(Tabelle1[Spalte104],MATCH(1,(Tabelle1[Spalte1]=Tabelle1[[#This Row],[Spalte1]])*(Tabelle1[Spalte16]=Tabelle1[[#This Row],[Spalte15]]-1),0)),"")</f>
        <v/>
      </c>
      <c r="N254" s="4" t="str">
        <f>IF(M254&lt;&gt;"",L254-M254,"")</f>
        <v/>
      </c>
      <c r="O254" s="25"/>
      <c r="P254" s="4"/>
      <c r="Q254" s="4"/>
      <c r="R254" s="4"/>
      <c r="S254" s="4"/>
      <c r="T254" s="4"/>
      <c r="U254" s="4"/>
      <c r="V254" s="4"/>
      <c r="W254" s="5"/>
      <c r="X254" s="5"/>
      <c r="Y254" s="146">
        <f>DAYS360(Tabelle1[[#This Row],[Spalte15]],Tabelle1[[#This Row],[Spalte16]])/30</f>
        <v>0</v>
      </c>
      <c r="Z254" s="25"/>
      <c r="AA254" s="4"/>
      <c r="AB254" s="4"/>
      <c r="AC254" s="6"/>
      <c r="AD254" s="25"/>
      <c r="AE254" s="4"/>
      <c r="AF254" s="4"/>
      <c r="AG254" s="4"/>
      <c r="AH254" s="4"/>
      <c r="AI254" s="4"/>
      <c r="AJ254" s="4"/>
      <c r="AK254" s="7"/>
      <c r="AL254" s="25"/>
      <c r="AM254" s="4"/>
      <c r="AN254" s="8"/>
      <c r="AO254" s="8"/>
      <c r="AP254" s="9"/>
    </row>
    <row r="255" spans="1:42" x14ac:dyDescent="0.25">
      <c r="A255" s="1"/>
      <c r="B255" s="2"/>
      <c r="C255" s="3"/>
      <c r="D255" s="4"/>
      <c r="E255" s="25"/>
      <c r="F255" s="4"/>
      <c r="G255" s="4"/>
      <c r="H255" s="4"/>
      <c r="I255" s="4"/>
      <c r="J255" s="4"/>
      <c r="K255" s="4"/>
      <c r="L255" s="4" t="str">
        <f>IF(I255=1,1,IF(J255=1,2,IF(K255=1,3,"")))</f>
        <v/>
      </c>
      <c r="M255" s="4" t="str" cm="1">
        <f t="array" ref="M255">IFERROR(INDEX(Tabelle1[Spalte104],MATCH(1,(Tabelle1[Spalte1]=Tabelle1[[#This Row],[Spalte1]])*(Tabelle1[Spalte16]=Tabelle1[[#This Row],[Spalte15]]-1),0)),"")</f>
        <v/>
      </c>
      <c r="N255" s="4" t="str">
        <f>IF(M255&lt;&gt;"",L255-M255,"")</f>
        <v/>
      </c>
      <c r="O255" s="25"/>
      <c r="P255" s="4"/>
      <c r="Q255" s="4"/>
      <c r="R255" s="4"/>
      <c r="S255" s="4"/>
      <c r="T255" s="4"/>
      <c r="U255" s="4"/>
      <c r="V255" s="4"/>
      <c r="W255" s="5"/>
      <c r="X255" s="5"/>
      <c r="Y255" s="146">
        <f>DAYS360(Tabelle1[[#This Row],[Spalte15]],Tabelle1[[#This Row],[Spalte16]])/30</f>
        <v>0</v>
      </c>
      <c r="Z255" s="25"/>
      <c r="AA255" s="4"/>
      <c r="AB255" s="4"/>
      <c r="AC255" s="6"/>
      <c r="AD255" s="25"/>
      <c r="AE255" s="4"/>
      <c r="AF255" s="4"/>
      <c r="AG255" s="4"/>
      <c r="AH255" s="4"/>
      <c r="AI255" s="4"/>
      <c r="AJ255" s="4"/>
      <c r="AK255" s="7"/>
      <c r="AL255" s="25"/>
      <c r="AM255" s="4"/>
      <c r="AN255" s="8"/>
      <c r="AO255" s="8"/>
      <c r="AP255" s="9"/>
    </row>
    <row r="256" spans="1:42" x14ac:dyDescent="0.25">
      <c r="A256" s="1"/>
      <c r="B256" s="2"/>
      <c r="C256" s="3"/>
      <c r="D256" s="4"/>
      <c r="E256" s="25"/>
      <c r="F256" s="4"/>
      <c r="G256" s="4"/>
      <c r="H256" s="4"/>
      <c r="I256" s="4"/>
      <c r="J256" s="4"/>
      <c r="K256" s="4"/>
      <c r="L256" s="4" t="str">
        <f>IF(I256=1,1,IF(J256=1,2,IF(K256=1,3,"")))</f>
        <v/>
      </c>
      <c r="M256" s="4" t="str" cm="1">
        <f t="array" ref="M256">IFERROR(INDEX(Tabelle1[Spalte104],MATCH(1,(Tabelle1[Spalte1]=Tabelle1[[#This Row],[Spalte1]])*(Tabelle1[Spalte16]=Tabelle1[[#This Row],[Spalte15]]-1),0)),"")</f>
        <v/>
      </c>
      <c r="N256" s="4" t="str">
        <f>IF(M256&lt;&gt;"",L256-M256,"")</f>
        <v/>
      </c>
      <c r="O256" s="25"/>
      <c r="P256" s="4"/>
      <c r="Q256" s="4"/>
      <c r="R256" s="4"/>
      <c r="S256" s="4"/>
      <c r="T256" s="4"/>
      <c r="U256" s="4"/>
      <c r="V256" s="4"/>
      <c r="W256" s="5"/>
      <c r="X256" s="5"/>
      <c r="Y256" s="146">
        <f>DAYS360(Tabelle1[[#This Row],[Spalte15]],Tabelle1[[#This Row],[Spalte16]])/30</f>
        <v>0</v>
      </c>
      <c r="Z256" s="25"/>
      <c r="AA256" s="4"/>
      <c r="AB256" s="4"/>
      <c r="AC256" s="6"/>
      <c r="AD256" s="25"/>
      <c r="AE256" s="4"/>
      <c r="AF256" s="4"/>
      <c r="AG256" s="4"/>
      <c r="AH256" s="4"/>
      <c r="AI256" s="4"/>
      <c r="AJ256" s="4"/>
      <c r="AK256" s="7"/>
      <c r="AL256" s="25"/>
      <c r="AM256" s="4"/>
      <c r="AN256" s="8"/>
      <c r="AO256" s="8"/>
      <c r="AP256" s="9"/>
    </row>
    <row r="257" spans="1:42" x14ac:dyDescent="0.25">
      <c r="A257" s="1"/>
      <c r="B257" s="2"/>
      <c r="C257" s="3"/>
      <c r="D257" s="4"/>
      <c r="E257" s="25"/>
      <c r="F257" s="4"/>
      <c r="G257" s="4"/>
      <c r="H257" s="4"/>
      <c r="I257" s="4"/>
      <c r="J257" s="4"/>
      <c r="K257" s="4"/>
      <c r="L257" s="4" t="str">
        <f>IF(I257=1,1,IF(J257=1,2,IF(K257=1,3,"")))</f>
        <v/>
      </c>
      <c r="M257" s="4" t="str" cm="1">
        <f t="array" ref="M257">IFERROR(INDEX(Tabelle1[Spalte104],MATCH(1,(Tabelle1[Spalte1]=Tabelle1[[#This Row],[Spalte1]])*(Tabelle1[Spalte16]=Tabelle1[[#This Row],[Spalte15]]-1),0)),"")</f>
        <v/>
      </c>
      <c r="N257" s="4" t="str">
        <f>IF(M257&lt;&gt;"",L257-M257,"")</f>
        <v/>
      </c>
      <c r="O257" s="25"/>
      <c r="P257" s="4"/>
      <c r="Q257" s="4"/>
      <c r="R257" s="4"/>
      <c r="S257" s="4"/>
      <c r="T257" s="4"/>
      <c r="U257" s="4"/>
      <c r="V257" s="4"/>
      <c r="W257" s="5"/>
      <c r="X257" s="5"/>
      <c r="Y257" s="146">
        <f>DAYS360(Tabelle1[[#This Row],[Spalte15]],Tabelle1[[#This Row],[Spalte16]])/30</f>
        <v>0</v>
      </c>
      <c r="Z257" s="25"/>
      <c r="AA257" s="4"/>
      <c r="AB257" s="4"/>
      <c r="AC257" s="6"/>
      <c r="AD257" s="25"/>
      <c r="AE257" s="4"/>
      <c r="AF257" s="4"/>
      <c r="AG257" s="4"/>
      <c r="AH257" s="4"/>
      <c r="AI257" s="4"/>
      <c r="AJ257" s="4"/>
      <c r="AK257" s="7"/>
      <c r="AL257" s="25"/>
      <c r="AM257" s="4"/>
      <c r="AN257" s="8"/>
      <c r="AO257" s="8"/>
      <c r="AP257" s="9"/>
    </row>
    <row r="258" spans="1:42" x14ac:dyDescent="0.25">
      <c r="A258" s="1"/>
      <c r="B258" s="2"/>
      <c r="C258" s="3"/>
      <c r="D258" s="4"/>
      <c r="E258" s="25"/>
      <c r="F258" s="4"/>
      <c r="G258" s="4"/>
      <c r="H258" s="4"/>
      <c r="I258" s="4"/>
      <c r="J258" s="4"/>
      <c r="K258" s="4"/>
      <c r="L258" s="4" t="str">
        <f>IF(I258=1,1,IF(J258=1,2,IF(K258=1,3,"")))</f>
        <v/>
      </c>
      <c r="M258" s="4" t="str" cm="1">
        <f t="array" ref="M258">IFERROR(INDEX(Tabelle1[Spalte104],MATCH(1,(Tabelle1[Spalte1]=Tabelle1[[#This Row],[Spalte1]])*(Tabelle1[Spalte16]=Tabelle1[[#This Row],[Spalte15]]-1),0)),"")</f>
        <v/>
      </c>
      <c r="N258" s="4" t="str">
        <f>IF(M258&lt;&gt;"",L258-M258,"")</f>
        <v/>
      </c>
      <c r="O258" s="25"/>
      <c r="P258" s="4"/>
      <c r="Q258" s="4"/>
      <c r="R258" s="4"/>
      <c r="S258" s="4"/>
      <c r="T258" s="4"/>
      <c r="U258" s="4"/>
      <c r="V258" s="4"/>
      <c r="W258" s="5"/>
      <c r="X258" s="5"/>
      <c r="Y258" s="146">
        <f>DAYS360(Tabelle1[[#This Row],[Spalte15]],Tabelle1[[#This Row],[Spalte16]])/30</f>
        <v>0</v>
      </c>
      <c r="Z258" s="25"/>
      <c r="AA258" s="4"/>
      <c r="AB258" s="4"/>
      <c r="AC258" s="6"/>
      <c r="AD258" s="25"/>
      <c r="AE258" s="4"/>
      <c r="AF258" s="4"/>
      <c r="AG258" s="4"/>
      <c r="AH258" s="4"/>
      <c r="AI258" s="4"/>
      <c r="AJ258" s="4"/>
      <c r="AK258" s="7"/>
      <c r="AL258" s="25"/>
      <c r="AM258" s="4"/>
      <c r="AN258" s="8"/>
      <c r="AO258" s="8"/>
      <c r="AP258" s="9"/>
    </row>
    <row r="259" spans="1:42" x14ac:dyDescent="0.25">
      <c r="A259" s="1"/>
      <c r="B259" s="2"/>
      <c r="C259" s="3"/>
      <c r="D259" s="4"/>
      <c r="E259" s="25"/>
      <c r="F259" s="4"/>
      <c r="G259" s="4"/>
      <c r="H259" s="4"/>
      <c r="I259" s="4"/>
      <c r="J259" s="4"/>
      <c r="K259" s="4"/>
      <c r="L259" s="4" t="str">
        <f>IF(I259=1,1,IF(J259=1,2,IF(K259=1,3,"")))</f>
        <v/>
      </c>
      <c r="M259" s="4" t="str" cm="1">
        <f t="array" ref="M259">IFERROR(INDEX(Tabelle1[Spalte104],MATCH(1,(Tabelle1[Spalte1]=Tabelle1[[#This Row],[Spalte1]])*(Tabelle1[Spalte16]=Tabelle1[[#This Row],[Spalte15]]-1),0)),"")</f>
        <v/>
      </c>
      <c r="N259" s="4" t="str">
        <f>IF(M259&lt;&gt;"",L259-M259,"")</f>
        <v/>
      </c>
      <c r="O259" s="25"/>
      <c r="P259" s="4"/>
      <c r="Q259" s="4"/>
      <c r="R259" s="4"/>
      <c r="S259" s="4"/>
      <c r="T259" s="4"/>
      <c r="U259" s="4"/>
      <c r="V259" s="4"/>
      <c r="W259" s="5"/>
      <c r="X259" s="5"/>
      <c r="Y259" s="146">
        <f>DAYS360(Tabelle1[[#This Row],[Spalte15]],Tabelle1[[#This Row],[Spalte16]])/30</f>
        <v>0</v>
      </c>
      <c r="Z259" s="25"/>
      <c r="AA259" s="4"/>
      <c r="AB259" s="4"/>
      <c r="AC259" s="6"/>
      <c r="AD259" s="25"/>
      <c r="AE259" s="4"/>
      <c r="AF259" s="4"/>
      <c r="AG259" s="4"/>
      <c r="AH259" s="4"/>
      <c r="AI259" s="4"/>
      <c r="AJ259" s="4"/>
      <c r="AK259" s="7"/>
      <c r="AL259" s="25"/>
      <c r="AM259" s="4"/>
      <c r="AN259" s="8"/>
      <c r="AO259" s="8"/>
      <c r="AP259" s="9"/>
    </row>
    <row r="260" spans="1:42" x14ac:dyDescent="0.25">
      <c r="A260" s="1"/>
      <c r="B260" s="2"/>
      <c r="C260" s="3"/>
      <c r="D260" s="4"/>
      <c r="E260" s="25"/>
      <c r="F260" s="4"/>
      <c r="G260" s="4"/>
      <c r="H260" s="4"/>
      <c r="I260" s="4"/>
      <c r="J260" s="4"/>
      <c r="K260" s="4"/>
      <c r="L260" s="4" t="str">
        <f>IF(I260=1,1,IF(J260=1,2,IF(K260=1,3,"")))</f>
        <v/>
      </c>
      <c r="M260" s="4" t="str" cm="1">
        <f t="array" ref="M260">IFERROR(INDEX(Tabelle1[Spalte104],MATCH(1,(Tabelle1[Spalte1]=Tabelle1[[#This Row],[Spalte1]])*(Tabelle1[Spalte16]=Tabelle1[[#This Row],[Spalte15]]-1),0)),"")</f>
        <v/>
      </c>
      <c r="N260" s="4" t="str">
        <f>IF(M260&lt;&gt;"",L260-M260,"")</f>
        <v/>
      </c>
      <c r="O260" s="25"/>
      <c r="P260" s="4"/>
      <c r="Q260" s="4"/>
      <c r="R260" s="4"/>
      <c r="S260" s="4"/>
      <c r="T260" s="4"/>
      <c r="U260" s="4"/>
      <c r="V260" s="4"/>
      <c r="W260" s="5"/>
      <c r="X260" s="5"/>
      <c r="Y260" s="146">
        <f>DAYS360(Tabelle1[[#This Row],[Spalte15]],Tabelle1[[#This Row],[Spalte16]])/30</f>
        <v>0</v>
      </c>
      <c r="Z260" s="25"/>
      <c r="AA260" s="4"/>
      <c r="AB260" s="4"/>
      <c r="AC260" s="6"/>
      <c r="AD260" s="25"/>
      <c r="AE260" s="4"/>
      <c r="AF260" s="4"/>
      <c r="AG260" s="4"/>
      <c r="AH260" s="4"/>
      <c r="AI260" s="4"/>
      <c r="AJ260" s="4"/>
      <c r="AK260" s="7"/>
      <c r="AL260" s="25"/>
      <c r="AM260" s="4"/>
      <c r="AN260" s="8"/>
      <c r="AO260" s="8"/>
      <c r="AP260" s="9"/>
    </row>
    <row r="261" spans="1:42" x14ac:dyDescent="0.25">
      <c r="A261" s="1"/>
      <c r="B261" s="2"/>
      <c r="C261" s="3"/>
      <c r="D261" s="4"/>
      <c r="E261" s="25"/>
      <c r="F261" s="4"/>
      <c r="G261" s="4"/>
      <c r="H261" s="4"/>
      <c r="I261" s="4"/>
      <c r="J261" s="4"/>
      <c r="K261" s="4"/>
      <c r="L261" s="4" t="str">
        <f>IF(I261=1,1,IF(J261=1,2,IF(K261=1,3,"")))</f>
        <v/>
      </c>
      <c r="M261" s="4" t="str" cm="1">
        <f t="array" ref="M261">IFERROR(INDEX(Tabelle1[Spalte104],MATCH(1,(Tabelle1[Spalte1]=Tabelle1[[#This Row],[Spalte1]])*(Tabelle1[Spalte16]=Tabelle1[[#This Row],[Spalte15]]-1),0)),"")</f>
        <v/>
      </c>
      <c r="N261" s="4" t="str">
        <f>IF(M261&lt;&gt;"",L261-M261,"")</f>
        <v/>
      </c>
      <c r="O261" s="25"/>
      <c r="P261" s="4"/>
      <c r="Q261" s="4"/>
      <c r="R261" s="4"/>
      <c r="S261" s="4"/>
      <c r="T261" s="4"/>
      <c r="U261" s="4"/>
      <c r="V261" s="4"/>
      <c r="W261" s="5"/>
      <c r="X261" s="5"/>
      <c r="Y261" s="146">
        <f>DAYS360(Tabelle1[[#This Row],[Spalte15]],Tabelle1[[#This Row],[Spalte16]])/30</f>
        <v>0</v>
      </c>
      <c r="Z261" s="25"/>
      <c r="AA261" s="4"/>
      <c r="AB261" s="4"/>
      <c r="AC261" s="6"/>
      <c r="AD261" s="25"/>
      <c r="AE261" s="4"/>
      <c r="AF261" s="4"/>
      <c r="AG261" s="4"/>
      <c r="AH261" s="4"/>
      <c r="AI261" s="4"/>
      <c r="AJ261" s="4"/>
      <c r="AK261" s="7"/>
      <c r="AL261" s="25"/>
      <c r="AM261" s="4"/>
      <c r="AN261" s="8"/>
      <c r="AO261" s="8"/>
      <c r="AP261" s="9"/>
    </row>
    <row r="262" spans="1:42" x14ac:dyDescent="0.25">
      <c r="A262" s="1"/>
      <c r="B262" s="2"/>
      <c r="C262" s="3"/>
      <c r="D262" s="4"/>
      <c r="E262" s="25"/>
      <c r="F262" s="4"/>
      <c r="G262" s="4"/>
      <c r="H262" s="4"/>
      <c r="I262" s="4"/>
      <c r="J262" s="4"/>
      <c r="K262" s="4"/>
      <c r="L262" s="4" t="str">
        <f>IF(I262=1,1,IF(J262=1,2,IF(K262=1,3,"")))</f>
        <v/>
      </c>
      <c r="M262" s="4" t="str" cm="1">
        <f t="array" ref="M262">IFERROR(INDEX(Tabelle1[Spalte104],MATCH(1,(Tabelle1[Spalte1]=Tabelle1[[#This Row],[Spalte1]])*(Tabelle1[Spalte16]=Tabelle1[[#This Row],[Spalte15]]-1),0)),"")</f>
        <v/>
      </c>
      <c r="N262" s="4" t="str">
        <f>IF(M262&lt;&gt;"",L262-M262,"")</f>
        <v/>
      </c>
      <c r="O262" s="25"/>
      <c r="P262" s="4"/>
      <c r="Q262" s="4"/>
      <c r="R262" s="4"/>
      <c r="S262" s="4"/>
      <c r="T262" s="4"/>
      <c r="U262" s="4"/>
      <c r="V262" s="4"/>
      <c r="W262" s="5"/>
      <c r="X262" s="5"/>
      <c r="Y262" s="146">
        <f>DAYS360(Tabelle1[[#This Row],[Spalte15]],Tabelle1[[#This Row],[Spalte16]])/30</f>
        <v>0</v>
      </c>
      <c r="Z262" s="25"/>
      <c r="AA262" s="4"/>
      <c r="AB262" s="4"/>
      <c r="AC262" s="6"/>
      <c r="AD262" s="25"/>
      <c r="AE262" s="4"/>
      <c r="AF262" s="4"/>
      <c r="AG262" s="4"/>
      <c r="AH262" s="4"/>
      <c r="AI262" s="4"/>
      <c r="AJ262" s="4"/>
      <c r="AK262" s="7"/>
      <c r="AL262" s="25"/>
      <c r="AM262" s="4"/>
      <c r="AN262" s="8"/>
      <c r="AO262" s="8"/>
      <c r="AP262" s="9"/>
    </row>
    <row r="263" spans="1:42" x14ac:dyDescent="0.25">
      <c r="A263" s="1"/>
      <c r="B263" s="2"/>
      <c r="C263" s="3"/>
      <c r="D263" s="4"/>
      <c r="E263" s="25"/>
      <c r="F263" s="4"/>
      <c r="G263" s="4"/>
      <c r="H263" s="4"/>
      <c r="I263" s="4"/>
      <c r="J263" s="4"/>
      <c r="K263" s="4"/>
      <c r="L263" s="4" t="str">
        <f>IF(I263=1,1,IF(J263=1,2,IF(K263=1,3,"")))</f>
        <v/>
      </c>
      <c r="M263" s="4" t="str" cm="1">
        <f t="array" ref="M263">IFERROR(INDEX(Tabelle1[Spalte104],MATCH(1,(Tabelle1[Spalte1]=Tabelle1[[#This Row],[Spalte1]])*(Tabelle1[Spalte16]=Tabelle1[[#This Row],[Spalte15]]-1),0)),"")</f>
        <v/>
      </c>
      <c r="N263" s="4" t="str">
        <f>IF(M263&lt;&gt;"",L263-M263,"")</f>
        <v/>
      </c>
      <c r="O263" s="25"/>
      <c r="P263" s="4"/>
      <c r="Q263" s="4"/>
      <c r="R263" s="4"/>
      <c r="S263" s="4"/>
      <c r="T263" s="4"/>
      <c r="U263" s="4"/>
      <c r="V263" s="4"/>
      <c r="W263" s="5"/>
      <c r="X263" s="5"/>
      <c r="Y263" s="146">
        <f>DAYS360(Tabelle1[[#This Row],[Spalte15]],Tabelle1[[#This Row],[Spalte16]])/30</f>
        <v>0</v>
      </c>
      <c r="Z263" s="25"/>
      <c r="AA263" s="4"/>
      <c r="AB263" s="4"/>
      <c r="AC263" s="6"/>
      <c r="AD263" s="25"/>
      <c r="AE263" s="4"/>
      <c r="AF263" s="4"/>
      <c r="AG263" s="4"/>
      <c r="AH263" s="4"/>
      <c r="AI263" s="4"/>
      <c r="AJ263" s="4"/>
      <c r="AK263" s="7"/>
      <c r="AL263" s="25"/>
      <c r="AM263" s="4"/>
      <c r="AN263" s="8"/>
      <c r="AO263" s="8"/>
      <c r="AP263" s="9"/>
    </row>
    <row r="264" spans="1:42" x14ac:dyDescent="0.25">
      <c r="A264" s="1"/>
      <c r="B264" s="2"/>
      <c r="C264" s="3"/>
      <c r="D264" s="4"/>
      <c r="E264" s="25"/>
      <c r="F264" s="4"/>
      <c r="G264" s="4"/>
      <c r="H264" s="4"/>
      <c r="I264" s="4"/>
      <c r="J264" s="4"/>
      <c r="K264" s="4"/>
      <c r="L264" s="4" t="str">
        <f>IF(I264=1,1,IF(J264=1,2,IF(K264=1,3,"")))</f>
        <v/>
      </c>
      <c r="M264" s="4" t="str" cm="1">
        <f t="array" ref="M264">IFERROR(INDEX(Tabelle1[Spalte104],MATCH(1,(Tabelle1[Spalte1]=Tabelle1[[#This Row],[Spalte1]])*(Tabelle1[Spalte16]=Tabelle1[[#This Row],[Spalte15]]-1),0)),"")</f>
        <v/>
      </c>
      <c r="N264" s="4" t="str">
        <f>IF(M264&lt;&gt;"",L264-M264,"")</f>
        <v/>
      </c>
      <c r="O264" s="25"/>
      <c r="P264" s="4"/>
      <c r="Q264" s="4"/>
      <c r="R264" s="4"/>
      <c r="S264" s="4"/>
      <c r="T264" s="4"/>
      <c r="U264" s="4"/>
      <c r="V264" s="4"/>
      <c r="W264" s="5"/>
      <c r="X264" s="5"/>
      <c r="Y264" s="146">
        <f>DAYS360(Tabelle1[[#This Row],[Spalte15]],Tabelle1[[#This Row],[Spalte16]])/30</f>
        <v>0</v>
      </c>
      <c r="Z264" s="25"/>
      <c r="AA264" s="4"/>
      <c r="AB264" s="4"/>
      <c r="AC264" s="6"/>
      <c r="AD264" s="25"/>
      <c r="AE264" s="4"/>
      <c r="AF264" s="4"/>
      <c r="AG264" s="4"/>
      <c r="AH264" s="4"/>
      <c r="AI264" s="4"/>
      <c r="AJ264" s="4"/>
      <c r="AK264" s="7"/>
      <c r="AL264" s="25"/>
      <c r="AM264" s="4"/>
      <c r="AN264" s="8"/>
      <c r="AO264" s="8"/>
      <c r="AP264" s="9"/>
    </row>
    <row r="265" spans="1:42" x14ac:dyDescent="0.25">
      <c r="A265" s="1"/>
      <c r="B265" s="2"/>
      <c r="C265" s="3"/>
      <c r="D265" s="4"/>
      <c r="E265" s="25"/>
      <c r="F265" s="4"/>
      <c r="G265" s="4"/>
      <c r="H265" s="4"/>
      <c r="I265" s="4"/>
      <c r="J265" s="4"/>
      <c r="K265" s="4"/>
      <c r="L265" s="4" t="str">
        <f>IF(I265=1,1,IF(J265=1,2,IF(K265=1,3,"")))</f>
        <v/>
      </c>
      <c r="M265" s="4" t="str" cm="1">
        <f t="array" ref="M265">IFERROR(INDEX(Tabelle1[Spalte104],MATCH(1,(Tabelle1[Spalte1]=Tabelle1[[#This Row],[Spalte1]])*(Tabelle1[Spalte16]=Tabelle1[[#This Row],[Spalte15]]-1),0)),"")</f>
        <v/>
      </c>
      <c r="N265" s="4" t="str">
        <f>IF(M265&lt;&gt;"",L265-M265,"")</f>
        <v/>
      </c>
      <c r="O265" s="25"/>
      <c r="P265" s="4"/>
      <c r="Q265" s="4"/>
      <c r="R265" s="4"/>
      <c r="S265" s="4"/>
      <c r="T265" s="4"/>
      <c r="U265" s="4"/>
      <c r="V265" s="4"/>
      <c r="W265" s="5"/>
      <c r="X265" s="5"/>
      <c r="Y265" s="146">
        <f>DAYS360(Tabelle1[[#This Row],[Spalte15]],Tabelle1[[#This Row],[Spalte16]])/30</f>
        <v>0</v>
      </c>
      <c r="Z265" s="25"/>
      <c r="AA265" s="4"/>
      <c r="AB265" s="4"/>
      <c r="AC265" s="6"/>
      <c r="AD265" s="25"/>
      <c r="AE265" s="4"/>
      <c r="AF265" s="4"/>
      <c r="AG265" s="4"/>
      <c r="AH265" s="4"/>
      <c r="AI265" s="4"/>
      <c r="AJ265" s="4"/>
      <c r="AK265" s="7"/>
      <c r="AL265" s="25"/>
      <c r="AM265" s="4"/>
      <c r="AN265" s="8"/>
      <c r="AO265" s="8"/>
      <c r="AP265" s="9"/>
    </row>
    <row r="266" spans="1:42" x14ac:dyDescent="0.25">
      <c r="A266" s="1"/>
      <c r="B266" s="2"/>
      <c r="C266" s="3"/>
      <c r="D266" s="4"/>
      <c r="E266" s="25"/>
      <c r="F266" s="4"/>
      <c r="G266" s="4"/>
      <c r="H266" s="4"/>
      <c r="I266" s="4"/>
      <c r="J266" s="4"/>
      <c r="K266" s="4"/>
      <c r="L266" s="4" t="str">
        <f>IF(I266=1,1,IF(J266=1,2,IF(K266=1,3,"")))</f>
        <v/>
      </c>
      <c r="M266" s="4" t="str" cm="1">
        <f t="array" ref="M266">IFERROR(INDEX(Tabelle1[Spalte104],MATCH(1,(Tabelle1[Spalte1]=Tabelle1[[#This Row],[Spalte1]])*(Tabelle1[Spalte16]=Tabelle1[[#This Row],[Spalte15]]-1),0)),"")</f>
        <v/>
      </c>
      <c r="N266" s="4" t="str">
        <f>IF(M266&lt;&gt;"",L266-M266,"")</f>
        <v/>
      </c>
      <c r="O266" s="25"/>
      <c r="P266" s="4"/>
      <c r="Q266" s="4"/>
      <c r="R266" s="4"/>
      <c r="S266" s="4"/>
      <c r="T266" s="4"/>
      <c r="U266" s="4"/>
      <c r="V266" s="4"/>
      <c r="W266" s="5"/>
      <c r="X266" s="5"/>
      <c r="Y266" s="146">
        <f>DAYS360(Tabelle1[[#This Row],[Spalte15]],Tabelle1[[#This Row],[Spalte16]])/30</f>
        <v>0</v>
      </c>
      <c r="Z266" s="25"/>
      <c r="AA266" s="4"/>
      <c r="AB266" s="4"/>
      <c r="AC266" s="6"/>
      <c r="AD266" s="25"/>
      <c r="AE266" s="4"/>
      <c r="AF266" s="4"/>
      <c r="AG266" s="4"/>
      <c r="AH266" s="4"/>
      <c r="AI266" s="4"/>
      <c r="AJ266" s="4"/>
      <c r="AK266" s="7"/>
      <c r="AL266" s="25"/>
      <c r="AM266" s="4"/>
      <c r="AN266" s="8"/>
      <c r="AO266" s="8"/>
      <c r="AP266" s="9"/>
    </row>
    <row r="267" spans="1:42" x14ac:dyDescent="0.25">
      <c r="A267" s="1"/>
      <c r="B267" s="2"/>
      <c r="C267" s="3"/>
      <c r="D267" s="4"/>
      <c r="E267" s="25"/>
      <c r="F267" s="4"/>
      <c r="G267" s="4"/>
      <c r="H267" s="4"/>
      <c r="I267" s="4"/>
      <c r="J267" s="4"/>
      <c r="K267" s="4"/>
      <c r="L267" s="4" t="str">
        <f>IF(I267=1,1,IF(J267=1,2,IF(K267=1,3,"")))</f>
        <v/>
      </c>
      <c r="M267" s="4" t="str" cm="1">
        <f t="array" ref="M267">IFERROR(INDEX(Tabelle1[Spalte104],MATCH(1,(Tabelle1[Spalte1]=Tabelle1[[#This Row],[Spalte1]])*(Tabelle1[Spalte16]=Tabelle1[[#This Row],[Spalte15]]-1),0)),"")</f>
        <v/>
      </c>
      <c r="N267" s="4" t="str">
        <f>IF(M267&lt;&gt;"",L267-M267,"")</f>
        <v/>
      </c>
      <c r="O267" s="25"/>
      <c r="P267" s="4"/>
      <c r="Q267" s="4"/>
      <c r="R267" s="4"/>
      <c r="S267" s="4"/>
      <c r="T267" s="4"/>
      <c r="U267" s="4"/>
      <c r="V267" s="4"/>
      <c r="W267" s="5"/>
      <c r="X267" s="5"/>
      <c r="Y267" s="146">
        <f>DAYS360(Tabelle1[[#This Row],[Spalte15]],Tabelle1[[#This Row],[Spalte16]])/30</f>
        <v>0</v>
      </c>
      <c r="Z267" s="25"/>
      <c r="AA267" s="4"/>
      <c r="AB267" s="4"/>
      <c r="AC267" s="6"/>
      <c r="AD267" s="25"/>
      <c r="AE267" s="4"/>
      <c r="AF267" s="4"/>
      <c r="AG267" s="4"/>
      <c r="AH267" s="4"/>
      <c r="AI267" s="4"/>
      <c r="AJ267" s="4"/>
      <c r="AK267" s="7"/>
      <c r="AL267" s="25"/>
      <c r="AM267" s="4"/>
      <c r="AN267" s="8"/>
      <c r="AO267" s="8"/>
      <c r="AP267" s="9"/>
    </row>
    <row r="268" spans="1:42" x14ac:dyDescent="0.25">
      <c r="A268" s="1"/>
      <c r="B268" s="2"/>
      <c r="C268" s="3"/>
      <c r="D268" s="4"/>
      <c r="E268" s="25"/>
      <c r="F268" s="4"/>
      <c r="G268" s="4"/>
      <c r="H268" s="4"/>
      <c r="I268" s="4"/>
      <c r="J268" s="4"/>
      <c r="K268" s="4"/>
      <c r="L268" s="4" t="str">
        <f>IF(I268=1,1,IF(J268=1,2,IF(K268=1,3,"")))</f>
        <v/>
      </c>
      <c r="M268" s="4" t="str" cm="1">
        <f t="array" ref="M268">IFERROR(INDEX(Tabelle1[Spalte104],MATCH(1,(Tabelle1[Spalte1]=Tabelle1[[#This Row],[Spalte1]])*(Tabelle1[Spalte16]=Tabelle1[[#This Row],[Spalte15]]-1),0)),"")</f>
        <v/>
      </c>
      <c r="N268" s="4" t="str">
        <f>IF(M268&lt;&gt;"",L268-M268,"")</f>
        <v/>
      </c>
      <c r="O268" s="25"/>
      <c r="P268" s="4"/>
      <c r="Q268" s="4"/>
      <c r="R268" s="4"/>
      <c r="S268" s="4"/>
      <c r="T268" s="4"/>
      <c r="U268" s="4"/>
      <c r="V268" s="4"/>
      <c r="W268" s="5"/>
      <c r="X268" s="5"/>
      <c r="Y268" s="146">
        <f>DAYS360(Tabelle1[[#This Row],[Spalte15]],Tabelle1[[#This Row],[Spalte16]])/30</f>
        <v>0</v>
      </c>
      <c r="Z268" s="25"/>
      <c r="AA268" s="4"/>
      <c r="AB268" s="4"/>
      <c r="AC268" s="6"/>
      <c r="AD268" s="25"/>
      <c r="AE268" s="4"/>
      <c r="AF268" s="4"/>
      <c r="AG268" s="4"/>
      <c r="AH268" s="4"/>
      <c r="AI268" s="4"/>
      <c r="AJ268" s="4"/>
      <c r="AK268" s="7"/>
      <c r="AL268" s="25"/>
      <c r="AM268" s="4"/>
      <c r="AN268" s="8"/>
      <c r="AO268" s="8"/>
      <c r="AP268" s="9"/>
    </row>
    <row r="269" spans="1:42" x14ac:dyDescent="0.25">
      <c r="A269" s="1"/>
      <c r="B269" s="2"/>
      <c r="C269" s="3"/>
      <c r="D269" s="4"/>
      <c r="E269" s="25"/>
      <c r="F269" s="4"/>
      <c r="G269" s="4"/>
      <c r="H269" s="4"/>
      <c r="I269" s="4"/>
      <c r="J269" s="4"/>
      <c r="K269" s="4"/>
      <c r="L269" s="4" t="str">
        <f>IF(I269=1,1,IF(J269=1,2,IF(K269=1,3,"")))</f>
        <v/>
      </c>
      <c r="M269" s="4" t="str" cm="1">
        <f t="array" ref="M269">IFERROR(INDEX(Tabelle1[Spalte104],MATCH(1,(Tabelle1[Spalte1]=Tabelle1[[#This Row],[Spalte1]])*(Tabelle1[Spalte16]=Tabelle1[[#This Row],[Spalte15]]-1),0)),"")</f>
        <v/>
      </c>
      <c r="N269" s="4" t="str">
        <f>IF(M269&lt;&gt;"",L269-M269,"")</f>
        <v/>
      </c>
      <c r="O269" s="25"/>
      <c r="P269" s="4"/>
      <c r="Q269" s="4"/>
      <c r="R269" s="4"/>
      <c r="S269" s="4"/>
      <c r="T269" s="4"/>
      <c r="U269" s="4"/>
      <c r="V269" s="4"/>
      <c r="W269" s="5"/>
      <c r="X269" s="5"/>
      <c r="Y269" s="146">
        <f>DAYS360(Tabelle1[[#This Row],[Spalte15]],Tabelle1[[#This Row],[Spalte16]])/30</f>
        <v>0</v>
      </c>
      <c r="Z269" s="25"/>
      <c r="AA269" s="4"/>
      <c r="AB269" s="4"/>
      <c r="AC269" s="6"/>
      <c r="AD269" s="25"/>
      <c r="AE269" s="4"/>
      <c r="AF269" s="4"/>
      <c r="AG269" s="4"/>
      <c r="AH269" s="4"/>
      <c r="AI269" s="4"/>
      <c r="AJ269" s="4"/>
      <c r="AK269" s="7"/>
      <c r="AL269" s="25"/>
      <c r="AM269" s="4"/>
      <c r="AN269" s="8"/>
      <c r="AO269" s="8"/>
      <c r="AP269" s="9"/>
    </row>
    <row r="270" spans="1:42" x14ac:dyDescent="0.25">
      <c r="A270" s="1"/>
      <c r="B270" s="2"/>
      <c r="C270" s="3"/>
      <c r="D270" s="4"/>
      <c r="E270" s="25"/>
      <c r="F270" s="4"/>
      <c r="G270" s="4"/>
      <c r="H270" s="4"/>
      <c r="I270" s="4"/>
      <c r="J270" s="4"/>
      <c r="K270" s="4"/>
      <c r="L270" s="4" t="str">
        <f>IF(I270=1,1,IF(J270=1,2,IF(K270=1,3,"")))</f>
        <v/>
      </c>
      <c r="M270" s="4" t="str" cm="1">
        <f t="array" ref="M270">IFERROR(INDEX(Tabelle1[Spalte104],MATCH(1,(Tabelle1[Spalte1]=Tabelle1[[#This Row],[Spalte1]])*(Tabelle1[Spalte16]=Tabelle1[[#This Row],[Spalte15]]-1),0)),"")</f>
        <v/>
      </c>
      <c r="N270" s="4" t="str">
        <f>IF(M270&lt;&gt;"",L270-M270,"")</f>
        <v/>
      </c>
      <c r="O270" s="25"/>
      <c r="P270" s="4"/>
      <c r="Q270" s="4"/>
      <c r="R270" s="4"/>
      <c r="S270" s="4"/>
      <c r="T270" s="4"/>
      <c r="U270" s="4"/>
      <c r="V270" s="4"/>
      <c r="W270" s="5"/>
      <c r="X270" s="5"/>
      <c r="Y270" s="146">
        <f>DAYS360(Tabelle1[[#This Row],[Spalte15]],Tabelle1[[#This Row],[Spalte16]])/30</f>
        <v>0</v>
      </c>
      <c r="Z270" s="25"/>
      <c r="AA270" s="4"/>
      <c r="AB270" s="4"/>
      <c r="AC270" s="6"/>
      <c r="AD270" s="25"/>
      <c r="AE270" s="4"/>
      <c r="AF270" s="4"/>
      <c r="AG270" s="4"/>
      <c r="AH270" s="4"/>
      <c r="AI270" s="4"/>
      <c r="AJ270" s="4"/>
      <c r="AK270" s="7"/>
      <c r="AL270" s="25"/>
      <c r="AM270" s="4"/>
      <c r="AN270" s="8"/>
      <c r="AO270" s="8"/>
      <c r="AP270" s="9"/>
    </row>
    <row r="271" spans="1:42" x14ac:dyDescent="0.25">
      <c r="A271" s="1"/>
      <c r="B271" s="2"/>
      <c r="C271" s="3"/>
      <c r="D271" s="4"/>
      <c r="E271" s="25"/>
      <c r="F271" s="4"/>
      <c r="G271" s="4"/>
      <c r="H271" s="4"/>
      <c r="I271" s="4"/>
      <c r="J271" s="4"/>
      <c r="K271" s="4"/>
      <c r="L271" s="4" t="str">
        <f>IF(I271=1,1,IF(J271=1,2,IF(K271=1,3,"")))</f>
        <v/>
      </c>
      <c r="M271" s="4" t="str" cm="1">
        <f t="array" ref="M271">IFERROR(INDEX(Tabelle1[Spalte104],MATCH(1,(Tabelle1[Spalte1]=Tabelle1[[#This Row],[Spalte1]])*(Tabelle1[Spalte16]=Tabelle1[[#This Row],[Spalte15]]-1),0)),"")</f>
        <v/>
      </c>
      <c r="N271" s="4" t="str">
        <f>IF(M271&lt;&gt;"",L271-M271,"")</f>
        <v/>
      </c>
      <c r="O271" s="25"/>
      <c r="P271" s="4"/>
      <c r="Q271" s="4"/>
      <c r="R271" s="4"/>
      <c r="S271" s="4"/>
      <c r="T271" s="4"/>
      <c r="U271" s="4"/>
      <c r="V271" s="4"/>
      <c r="W271" s="5"/>
      <c r="X271" s="5"/>
      <c r="Y271" s="146">
        <f>DAYS360(Tabelle1[[#This Row],[Spalte15]],Tabelle1[[#This Row],[Spalte16]])/30</f>
        <v>0</v>
      </c>
      <c r="Z271" s="25"/>
      <c r="AA271" s="4"/>
      <c r="AB271" s="4"/>
      <c r="AC271" s="6"/>
      <c r="AD271" s="25"/>
      <c r="AE271" s="4"/>
      <c r="AF271" s="4"/>
      <c r="AG271" s="4"/>
      <c r="AH271" s="4"/>
      <c r="AI271" s="4"/>
      <c r="AJ271" s="4"/>
      <c r="AK271" s="7"/>
      <c r="AL271" s="25"/>
      <c r="AM271" s="4"/>
      <c r="AN271" s="8"/>
      <c r="AO271" s="8"/>
      <c r="AP271" s="9"/>
    </row>
    <row r="272" spans="1:42" x14ac:dyDescent="0.25">
      <c r="A272" s="1"/>
      <c r="B272" s="2"/>
      <c r="C272" s="3"/>
      <c r="D272" s="4"/>
      <c r="E272" s="25"/>
      <c r="F272" s="4"/>
      <c r="G272" s="4"/>
      <c r="H272" s="4"/>
      <c r="I272" s="4"/>
      <c r="J272" s="4"/>
      <c r="K272" s="4"/>
      <c r="L272" s="4" t="str">
        <f>IF(I272=1,1,IF(J272=1,2,IF(K272=1,3,"")))</f>
        <v/>
      </c>
      <c r="M272" s="4" t="str" cm="1">
        <f t="array" ref="M272">IFERROR(INDEX(Tabelle1[Spalte104],MATCH(1,(Tabelle1[Spalte1]=Tabelle1[[#This Row],[Spalte1]])*(Tabelle1[Spalte16]=Tabelle1[[#This Row],[Spalte15]]-1),0)),"")</f>
        <v/>
      </c>
      <c r="N272" s="4" t="str">
        <f>IF(M272&lt;&gt;"",L272-M272,"")</f>
        <v/>
      </c>
      <c r="O272" s="25"/>
      <c r="P272" s="4"/>
      <c r="Q272" s="4"/>
      <c r="R272" s="4"/>
      <c r="S272" s="4"/>
      <c r="T272" s="4"/>
      <c r="U272" s="4"/>
      <c r="V272" s="4"/>
      <c r="W272" s="5"/>
      <c r="X272" s="5"/>
      <c r="Y272" s="146">
        <f>DAYS360(Tabelle1[[#This Row],[Spalte15]],Tabelle1[[#This Row],[Spalte16]])/30</f>
        <v>0</v>
      </c>
      <c r="Z272" s="25"/>
      <c r="AA272" s="4"/>
      <c r="AB272" s="4"/>
      <c r="AC272" s="6"/>
      <c r="AD272" s="25"/>
      <c r="AE272" s="4"/>
      <c r="AF272" s="4"/>
      <c r="AG272" s="4"/>
      <c r="AH272" s="4"/>
      <c r="AI272" s="4"/>
      <c r="AJ272" s="4"/>
      <c r="AK272" s="7"/>
      <c r="AL272" s="25"/>
      <c r="AM272" s="4"/>
      <c r="AN272" s="8"/>
      <c r="AO272" s="8"/>
      <c r="AP272" s="9"/>
    </row>
    <row r="273" spans="1:42" x14ac:dyDescent="0.25">
      <c r="A273" s="1"/>
      <c r="B273" s="2"/>
      <c r="C273" s="3"/>
      <c r="D273" s="4"/>
      <c r="E273" s="25"/>
      <c r="F273" s="4"/>
      <c r="G273" s="4"/>
      <c r="H273" s="4"/>
      <c r="I273" s="4"/>
      <c r="J273" s="4"/>
      <c r="K273" s="4"/>
      <c r="L273" s="4" t="str">
        <f>IF(I273=1,1,IF(J273=1,2,IF(K273=1,3,"")))</f>
        <v/>
      </c>
      <c r="M273" s="4" t="str" cm="1">
        <f t="array" ref="M273">IFERROR(INDEX(Tabelle1[Spalte104],MATCH(1,(Tabelle1[Spalte1]=Tabelle1[[#This Row],[Spalte1]])*(Tabelle1[Spalte16]=Tabelle1[[#This Row],[Spalte15]]-1),0)),"")</f>
        <v/>
      </c>
      <c r="N273" s="4" t="str">
        <f>IF(M273&lt;&gt;"",L273-M273,"")</f>
        <v/>
      </c>
      <c r="O273" s="25"/>
      <c r="P273" s="4"/>
      <c r="Q273" s="4"/>
      <c r="R273" s="4"/>
      <c r="S273" s="4"/>
      <c r="T273" s="4"/>
      <c r="U273" s="4"/>
      <c r="V273" s="4"/>
      <c r="W273" s="5"/>
      <c r="X273" s="5"/>
      <c r="Y273" s="146">
        <f>DAYS360(Tabelle1[[#This Row],[Spalte15]],Tabelle1[[#This Row],[Spalte16]])/30</f>
        <v>0</v>
      </c>
      <c r="Z273" s="25"/>
      <c r="AA273" s="4"/>
      <c r="AB273" s="4"/>
      <c r="AC273" s="6"/>
      <c r="AD273" s="25"/>
      <c r="AE273" s="4"/>
      <c r="AF273" s="4"/>
      <c r="AG273" s="4"/>
      <c r="AH273" s="4"/>
      <c r="AI273" s="4"/>
      <c r="AJ273" s="4"/>
      <c r="AK273" s="7"/>
      <c r="AL273" s="25"/>
      <c r="AM273" s="4"/>
      <c r="AN273" s="8"/>
      <c r="AO273" s="8"/>
      <c r="AP273" s="9"/>
    </row>
    <row r="274" spans="1:42" x14ac:dyDescent="0.25">
      <c r="A274" s="1"/>
      <c r="B274" s="2"/>
      <c r="C274" s="3"/>
      <c r="D274" s="4"/>
      <c r="E274" s="25"/>
      <c r="F274" s="4"/>
      <c r="G274" s="4"/>
      <c r="H274" s="4"/>
      <c r="I274" s="4"/>
      <c r="J274" s="4"/>
      <c r="K274" s="4"/>
      <c r="L274" s="4" t="str">
        <f>IF(I274=1,1,IF(J274=1,2,IF(K274=1,3,"")))</f>
        <v/>
      </c>
      <c r="M274" s="4" t="str" cm="1">
        <f t="array" ref="M274">IFERROR(INDEX(Tabelle1[Spalte104],MATCH(1,(Tabelle1[Spalte1]=Tabelle1[[#This Row],[Spalte1]])*(Tabelle1[Spalte16]=Tabelle1[[#This Row],[Spalte15]]-1),0)),"")</f>
        <v/>
      </c>
      <c r="N274" s="4" t="str">
        <f>IF(M274&lt;&gt;"",L274-M274,"")</f>
        <v/>
      </c>
      <c r="O274" s="25"/>
      <c r="P274" s="4"/>
      <c r="Q274" s="4"/>
      <c r="R274" s="4"/>
      <c r="S274" s="4"/>
      <c r="T274" s="4"/>
      <c r="U274" s="4"/>
      <c r="V274" s="4"/>
      <c r="W274" s="5"/>
      <c r="X274" s="5"/>
      <c r="Y274" s="146">
        <f>DAYS360(Tabelle1[[#This Row],[Spalte15]],Tabelle1[[#This Row],[Spalte16]])/30</f>
        <v>0</v>
      </c>
      <c r="Z274" s="25"/>
      <c r="AA274" s="4"/>
      <c r="AB274" s="4"/>
      <c r="AC274" s="6"/>
      <c r="AD274" s="25"/>
      <c r="AE274" s="4"/>
      <c r="AF274" s="4"/>
      <c r="AG274" s="4"/>
      <c r="AH274" s="4"/>
      <c r="AI274" s="4"/>
      <c r="AJ274" s="4"/>
      <c r="AK274" s="7"/>
      <c r="AL274" s="25"/>
      <c r="AM274" s="4"/>
      <c r="AN274" s="8"/>
      <c r="AO274" s="8"/>
      <c r="AP274" s="9"/>
    </row>
    <row r="275" spans="1:42" x14ac:dyDescent="0.25">
      <c r="A275" s="1"/>
      <c r="B275" s="2"/>
      <c r="C275" s="3"/>
      <c r="D275" s="4"/>
      <c r="E275" s="25"/>
      <c r="F275" s="4"/>
      <c r="G275" s="4"/>
      <c r="H275" s="4"/>
      <c r="I275" s="4"/>
      <c r="J275" s="4"/>
      <c r="K275" s="4"/>
      <c r="L275" s="4" t="str">
        <f>IF(I275=1,1,IF(J275=1,2,IF(K275=1,3,"")))</f>
        <v/>
      </c>
      <c r="M275" s="4" t="str" cm="1">
        <f t="array" ref="M275">IFERROR(INDEX(Tabelle1[Spalte104],MATCH(1,(Tabelle1[Spalte1]=Tabelle1[[#This Row],[Spalte1]])*(Tabelle1[Spalte16]=Tabelle1[[#This Row],[Spalte15]]-1),0)),"")</f>
        <v/>
      </c>
      <c r="N275" s="4" t="str">
        <f>IF(M275&lt;&gt;"",L275-M275,"")</f>
        <v/>
      </c>
      <c r="O275" s="25"/>
      <c r="P275" s="4"/>
      <c r="Q275" s="4"/>
      <c r="R275" s="4"/>
      <c r="S275" s="4"/>
      <c r="T275" s="4"/>
      <c r="U275" s="4"/>
      <c r="V275" s="4"/>
      <c r="W275" s="5"/>
      <c r="X275" s="5"/>
      <c r="Y275" s="146">
        <f>DAYS360(Tabelle1[[#This Row],[Spalte15]],Tabelle1[[#This Row],[Spalte16]])/30</f>
        <v>0</v>
      </c>
      <c r="Z275" s="25"/>
      <c r="AA275" s="4"/>
      <c r="AB275" s="4"/>
      <c r="AC275" s="6"/>
      <c r="AD275" s="25"/>
      <c r="AE275" s="4"/>
      <c r="AF275" s="4"/>
      <c r="AG275" s="4"/>
      <c r="AH275" s="4"/>
      <c r="AI275" s="4"/>
      <c r="AJ275" s="4"/>
      <c r="AK275" s="7"/>
      <c r="AL275" s="25"/>
      <c r="AM275" s="4"/>
      <c r="AN275" s="8"/>
      <c r="AO275" s="8"/>
      <c r="AP275" s="9"/>
    </row>
    <row r="276" spans="1:42" x14ac:dyDescent="0.25">
      <c r="A276" s="1"/>
      <c r="B276" s="2"/>
      <c r="C276" s="3"/>
      <c r="D276" s="4"/>
      <c r="E276" s="25"/>
      <c r="F276" s="4"/>
      <c r="G276" s="4"/>
      <c r="H276" s="4"/>
      <c r="I276" s="4"/>
      <c r="J276" s="4"/>
      <c r="K276" s="4"/>
      <c r="L276" s="4" t="str">
        <f>IF(I276=1,1,IF(J276=1,2,IF(K276=1,3,"")))</f>
        <v/>
      </c>
      <c r="M276" s="4" t="str" cm="1">
        <f t="array" ref="M276">IFERROR(INDEX(Tabelle1[Spalte104],MATCH(1,(Tabelle1[Spalte1]=Tabelle1[[#This Row],[Spalte1]])*(Tabelle1[Spalte16]=Tabelle1[[#This Row],[Spalte15]]-1),0)),"")</f>
        <v/>
      </c>
      <c r="N276" s="4" t="str">
        <f>IF(M276&lt;&gt;"",L276-M276,"")</f>
        <v/>
      </c>
      <c r="O276" s="25"/>
      <c r="P276" s="4"/>
      <c r="Q276" s="4"/>
      <c r="R276" s="4"/>
      <c r="S276" s="4"/>
      <c r="T276" s="4"/>
      <c r="U276" s="4"/>
      <c r="V276" s="4"/>
      <c r="W276" s="5"/>
      <c r="X276" s="5"/>
      <c r="Y276" s="146">
        <f>DAYS360(Tabelle1[[#This Row],[Spalte15]],Tabelle1[[#This Row],[Spalte16]])/30</f>
        <v>0</v>
      </c>
      <c r="Z276" s="25"/>
      <c r="AA276" s="4"/>
      <c r="AB276" s="4"/>
      <c r="AC276" s="6"/>
      <c r="AD276" s="25"/>
      <c r="AE276" s="4"/>
      <c r="AF276" s="4"/>
      <c r="AG276" s="4"/>
      <c r="AH276" s="4"/>
      <c r="AI276" s="4"/>
      <c r="AJ276" s="4"/>
      <c r="AK276" s="7"/>
      <c r="AL276" s="25"/>
      <c r="AM276" s="4"/>
      <c r="AN276" s="8"/>
      <c r="AO276" s="8"/>
      <c r="AP276" s="9"/>
    </row>
    <row r="277" spans="1:42" x14ac:dyDescent="0.25">
      <c r="A277" s="1"/>
      <c r="B277" s="2"/>
      <c r="C277" s="3"/>
      <c r="D277" s="4"/>
      <c r="E277" s="25"/>
      <c r="F277" s="4"/>
      <c r="G277" s="4"/>
      <c r="H277" s="4"/>
      <c r="I277" s="4"/>
      <c r="J277" s="4"/>
      <c r="K277" s="4"/>
      <c r="L277" s="4" t="str">
        <f>IF(I277=1,1,IF(J277=1,2,IF(K277=1,3,"")))</f>
        <v/>
      </c>
      <c r="M277" s="4" t="str" cm="1">
        <f t="array" ref="M277">IFERROR(INDEX(Tabelle1[Spalte104],MATCH(1,(Tabelle1[Spalte1]=Tabelle1[[#This Row],[Spalte1]])*(Tabelle1[Spalte16]=Tabelle1[[#This Row],[Spalte15]]-1),0)),"")</f>
        <v/>
      </c>
      <c r="N277" s="4" t="str">
        <f>IF(M277&lt;&gt;"",L277-M277,"")</f>
        <v/>
      </c>
      <c r="O277" s="25"/>
      <c r="P277" s="4"/>
      <c r="Q277" s="4"/>
      <c r="R277" s="4"/>
      <c r="S277" s="4"/>
      <c r="T277" s="4"/>
      <c r="U277" s="4"/>
      <c r="V277" s="4"/>
      <c r="W277" s="5"/>
      <c r="X277" s="5"/>
      <c r="Y277" s="146">
        <f>DAYS360(Tabelle1[[#This Row],[Spalte15]],Tabelle1[[#This Row],[Spalte16]])/30</f>
        <v>0</v>
      </c>
      <c r="Z277" s="25"/>
      <c r="AA277" s="4"/>
      <c r="AB277" s="4"/>
      <c r="AC277" s="6"/>
      <c r="AD277" s="25"/>
      <c r="AE277" s="4"/>
      <c r="AF277" s="4"/>
      <c r="AG277" s="4"/>
      <c r="AH277" s="4"/>
      <c r="AI277" s="4"/>
      <c r="AJ277" s="4"/>
      <c r="AK277" s="7"/>
      <c r="AL277" s="25"/>
      <c r="AM277" s="4"/>
      <c r="AN277" s="8"/>
      <c r="AO277" s="8"/>
      <c r="AP277" s="9"/>
    </row>
    <row r="278" spans="1:42" x14ac:dyDescent="0.25">
      <c r="A278" s="1"/>
      <c r="B278" s="2"/>
      <c r="C278" s="3"/>
      <c r="D278" s="4"/>
      <c r="E278" s="25"/>
      <c r="F278" s="4"/>
      <c r="G278" s="4"/>
      <c r="H278" s="4"/>
      <c r="I278" s="4"/>
      <c r="J278" s="4"/>
      <c r="K278" s="4"/>
      <c r="L278" s="4" t="str">
        <f>IF(I278=1,1,IF(J278=1,2,IF(K278=1,3,"")))</f>
        <v/>
      </c>
      <c r="M278" s="4" t="str" cm="1">
        <f t="array" ref="M278">IFERROR(INDEX(Tabelle1[Spalte104],MATCH(1,(Tabelle1[Spalte1]=Tabelle1[[#This Row],[Spalte1]])*(Tabelle1[Spalte16]=Tabelle1[[#This Row],[Spalte15]]-1),0)),"")</f>
        <v/>
      </c>
      <c r="N278" s="4" t="str">
        <f>IF(M278&lt;&gt;"",L278-M278,"")</f>
        <v/>
      </c>
      <c r="O278" s="25"/>
      <c r="P278" s="4"/>
      <c r="Q278" s="4"/>
      <c r="R278" s="4"/>
      <c r="S278" s="4"/>
      <c r="T278" s="4"/>
      <c r="U278" s="4"/>
      <c r="V278" s="4"/>
      <c r="W278" s="5"/>
      <c r="X278" s="5"/>
      <c r="Y278" s="146">
        <f>DAYS360(Tabelle1[[#This Row],[Spalte15]],Tabelle1[[#This Row],[Spalte16]])/30</f>
        <v>0</v>
      </c>
      <c r="Z278" s="25"/>
      <c r="AA278" s="4"/>
      <c r="AB278" s="4"/>
      <c r="AC278" s="6"/>
      <c r="AD278" s="25"/>
      <c r="AE278" s="4"/>
      <c r="AF278" s="4"/>
      <c r="AG278" s="4"/>
      <c r="AH278" s="4"/>
      <c r="AI278" s="4"/>
      <c r="AJ278" s="4"/>
      <c r="AK278" s="7"/>
      <c r="AL278" s="25"/>
      <c r="AM278" s="4"/>
      <c r="AN278" s="8"/>
      <c r="AO278" s="8"/>
      <c r="AP278" s="9"/>
    </row>
    <row r="279" spans="1:42" x14ac:dyDescent="0.25">
      <c r="A279" s="1"/>
      <c r="B279" s="2"/>
      <c r="C279" s="3"/>
      <c r="D279" s="4"/>
      <c r="E279" s="25"/>
      <c r="F279" s="4"/>
      <c r="G279" s="4"/>
      <c r="H279" s="4"/>
      <c r="I279" s="4"/>
      <c r="J279" s="4"/>
      <c r="K279" s="4"/>
      <c r="L279" s="4" t="str">
        <f>IF(I279=1,1,IF(J279=1,2,IF(K279=1,3,"")))</f>
        <v/>
      </c>
      <c r="M279" s="4" t="str" cm="1">
        <f t="array" ref="M279">IFERROR(INDEX(Tabelle1[Spalte104],MATCH(1,(Tabelle1[Spalte1]=Tabelle1[[#This Row],[Spalte1]])*(Tabelle1[Spalte16]=Tabelle1[[#This Row],[Spalte15]]-1),0)),"")</f>
        <v/>
      </c>
      <c r="N279" s="4" t="str">
        <f>IF(M279&lt;&gt;"",L279-M279,"")</f>
        <v/>
      </c>
      <c r="O279" s="25"/>
      <c r="P279" s="4"/>
      <c r="Q279" s="4"/>
      <c r="R279" s="4"/>
      <c r="S279" s="4"/>
      <c r="T279" s="4"/>
      <c r="U279" s="4"/>
      <c r="V279" s="4"/>
      <c r="W279" s="5"/>
      <c r="X279" s="5"/>
      <c r="Y279" s="146">
        <f>DAYS360(Tabelle1[[#This Row],[Spalte15]],Tabelle1[[#This Row],[Spalte16]])/30</f>
        <v>0</v>
      </c>
      <c r="Z279" s="25"/>
      <c r="AA279" s="4"/>
      <c r="AB279" s="4"/>
      <c r="AC279" s="6"/>
      <c r="AD279" s="25"/>
      <c r="AE279" s="4"/>
      <c r="AF279" s="4"/>
      <c r="AG279" s="4"/>
      <c r="AH279" s="4"/>
      <c r="AI279" s="4"/>
      <c r="AJ279" s="4"/>
      <c r="AK279" s="7"/>
      <c r="AL279" s="25"/>
      <c r="AM279" s="4"/>
      <c r="AN279" s="8"/>
      <c r="AO279" s="8"/>
      <c r="AP279" s="9"/>
    </row>
    <row r="280" spans="1:42" x14ac:dyDescent="0.25">
      <c r="A280" s="1"/>
      <c r="B280" s="2"/>
      <c r="C280" s="3"/>
      <c r="D280" s="4"/>
      <c r="E280" s="25"/>
      <c r="F280" s="4"/>
      <c r="G280" s="4"/>
      <c r="H280" s="4"/>
      <c r="I280" s="4"/>
      <c r="J280" s="4"/>
      <c r="K280" s="4"/>
      <c r="L280" s="4" t="str">
        <f>IF(I280=1,1,IF(J280=1,2,IF(K280=1,3,"")))</f>
        <v/>
      </c>
      <c r="M280" s="4" t="str" cm="1">
        <f t="array" ref="M280">IFERROR(INDEX(Tabelle1[Spalte104],MATCH(1,(Tabelle1[Spalte1]=Tabelle1[[#This Row],[Spalte1]])*(Tabelle1[Spalte16]=Tabelle1[[#This Row],[Spalte15]]-1),0)),"")</f>
        <v/>
      </c>
      <c r="N280" s="4" t="str">
        <f>IF(M280&lt;&gt;"",L280-M280,"")</f>
        <v/>
      </c>
      <c r="O280" s="25"/>
      <c r="P280" s="4"/>
      <c r="Q280" s="4"/>
      <c r="R280" s="4"/>
      <c r="S280" s="4"/>
      <c r="T280" s="4"/>
      <c r="U280" s="4"/>
      <c r="V280" s="4"/>
      <c r="W280" s="5"/>
      <c r="X280" s="5"/>
      <c r="Y280" s="146">
        <f>DAYS360(Tabelle1[[#This Row],[Spalte15]],Tabelle1[[#This Row],[Spalte16]])/30</f>
        <v>0</v>
      </c>
      <c r="Z280" s="25"/>
      <c r="AA280" s="4"/>
      <c r="AB280" s="4"/>
      <c r="AC280" s="6"/>
      <c r="AD280" s="25"/>
      <c r="AE280" s="4"/>
      <c r="AF280" s="4"/>
      <c r="AG280" s="4"/>
      <c r="AH280" s="4"/>
      <c r="AI280" s="4"/>
      <c r="AJ280" s="4"/>
      <c r="AK280" s="7"/>
      <c r="AL280" s="25"/>
      <c r="AM280" s="4"/>
      <c r="AN280" s="8"/>
      <c r="AO280" s="8"/>
      <c r="AP280" s="9"/>
    </row>
    <row r="281" spans="1:42" x14ac:dyDescent="0.25">
      <c r="A281" s="1"/>
      <c r="B281" s="2"/>
      <c r="C281" s="3"/>
      <c r="D281" s="4"/>
      <c r="E281" s="25"/>
      <c r="F281" s="4"/>
      <c r="G281" s="4"/>
      <c r="H281" s="4"/>
      <c r="I281" s="4"/>
      <c r="J281" s="4"/>
      <c r="K281" s="4"/>
      <c r="L281" s="4" t="str">
        <f>IF(I281=1,1,IF(J281=1,2,IF(K281=1,3,"")))</f>
        <v/>
      </c>
      <c r="M281" s="4" t="str" cm="1">
        <f t="array" ref="M281">IFERROR(INDEX(Tabelle1[Spalte104],MATCH(1,(Tabelle1[Spalte1]=Tabelle1[[#This Row],[Spalte1]])*(Tabelle1[Spalte16]=Tabelle1[[#This Row],[Spalte15]]-1),0)),"")</f>
        <v/>
      </c>
      <c r="N281" s="4" t="str">
        <f>IF(M281&lt;&gt;"",L281-M281,"")</f>
        <v/>
      </c>
      <c r="O281" s="25"/>
      <c r="P281" s="4"/>
      <c r="Q281" s="4"/>
      <c r="R281" s="4"/>
      <c r="S281" s="4"/>
      <c r="T281" s="4"/>
      <c r="U281" s="4"/>
      <c r="V281" s="4"/>
      <c r="W281" s="5"/>
      <c r="X281" s="5"/>
      <c r="Y281" s="146">
        <f>DAYS360(Tabelle1[[#This Row],[Spalte15]],Tabelle1[[#This Row],[Spalte16]])/30</f>
        <v>0</v>
      </c>
      <c r="Z281" s="25"/>
      <c r="AA281" s="4"/>
      <c r="AB281" s="4"/>
      <c r="AC281" s="6"/>
      <c r="AD281" s="25"/>
      <c r="AE281" s="4"/>
      <c r="AF281" s="4"/>
      <c r="AG281" s="4"/>
      <c r="AH281" s="4"/>
      <c r="AI281" s="4"/>
      <c r="AJ281" s="4"/>
      <c r="AK281" s="7"/>
      <c r="AL281" s="25"/>
      <c r="AM281" s="4"/>
      <c r="AN281" s="8"/>
      <c r="AO281" s="8"/>
      <c r="AP281" s="9"/>
    </row>
    <row r="282" spans="1:42" x14ac:dyDescent="0.25">
      <c r="A282" s="1"/>
      <c r="B282" s="2"/>
      <c r="C282" s="3"/>
      <c r="D282" s="4"/>
      <c r="E282" s="25"/>
      <c r="F282" s="4"/>
      <c r="G282" s="4"/>
      <c r="H282" s="4"/>
      <c r="I282" s="4"/>
      <c r="J282" s="4"/>
      <c r="K282" s="4"/>
      <c r="L282" s="4" t="str">
        <f>IF(I282=1,1,IF(J282=1,2,IF(K282=1,3,"")))</f>
        <v/>
      </c>
      <c r="M282" s="4" t="str" cm="1">
        <f t="array" ref="M282">IFERROR(INDEX(Tabelle1[Spalte104],MATCH(1,(Tabelle1[Spalte1]=Tabelle1[[#This Row],[Spalte1]])*(Tabelle1[Spalte16]=Tabelle1[[#This Row],[Spalte15]]-1),0)),"")</f>
        <v/>
      </c>
      <c r="N282" s="4" t="str">
        <f>IF(M282&lt;&gt;"",L282-M282,"")</f>
        <v/>
      </c>
      <c r="O282" s="25"/>
      <c r="P282" s="4"/>
      <c r="Q282" s="4"/>
      <c r="R282" s="4"/>
      <c r="S282" s="4"/>
      <c r="T282" s="4"/>
      <c r="U282" s="4"/>
      <c r="V282" s="4"/>
      <c r="W282" s="5"/>
      <c r="X282" s="5"/>
      <c r="Y282" s="146">
        <f>DAYS360(Tabelle1[[#This Row],[Spalte15]],Tabelle1[[#This Row],[Spalte16]])/30</f>
        <v>0</v>
      </c>
      <c r="Z282" s="25"/>
      <c r="AA282" s="4"/>
      <c r="AB282" s="4"/>
      <c r="AC282" s="6"/>
      <c r="AD282" s="25"/>
      <c r="AE282" s="4"/>
      <c r="AF282" s="4"/>
      <c r="AG282" s="4"/>
      <c r="AH282" s="4"/>
      <c r="AI282" s="4"/>
      <c r="AJ282" s="4"/>
      <c r="AK282" s="7"/>
      <c r="AL282" s="25"/>
      <c r="AM282" s="4"/>
      <c r="AN282" s="8"/>
      <c r="AO282" s="8"/>
      <c r="AP282" s="9"/>
    </row>
    <row r="283" spans="1:42" x14ac:dyDescent="0.25">
      <c r="A283" s="1"/>
      <c r="B283" s="2"/>
      <c r="C283" s="3"/>
      <c r="D283" s="4"/>
      <c r="E283" s="25"/>
      <c r="F283" s="4"/>
      <c r="G283" s="4"/>
      <c r="H283" s="4"/>
      <c r="I283" s="4"/>
      <c r="J283" s="4"/>
      <c r="K283" s="4"/>
      <c r="L283" s="4" t="str">
        <f>IF(I283=1,1,IF(J283=1,2,IF(K283=1,3,"")))</f>
        <v/>
      </c>
      <c r="M283" s="4" t="str" cm="1">
        <f t="array" ref="M283">IFERROR(INDEX(Tabelle1[Spalte104],MATCH(1,(Tabelle1[Spalte1]=Tabelle1[[#This Row],[Spalte1]])*(Tabelle1[Spalte16]=Tabelle1[[#This Row],[Spalte15]]-1),0)),"")</f>
        <v/>
      </c>
      <c r="N283" s="4" t="str">
        <f>IF(M283&lt;&gt;"",L283-M283,"")</f>
        <v/>
      </c>
      <c r="O283" s="25"/>
      <c r="P283" s="4"/>
      <c r="Q283" s="4"/>
      <c r="R283" s="4"/>
      <c r="S283" s="4"/>
      <c r="T283" s="4"/>
      <c r="U283" s="4"/>
      <c r="V283" s="4"/>
      <c r="W283" s="5"/>
      <c r="X283" s="5"/>
      <c r="Y283" s="146">
        <f>DAYS360(Tabelle1[[#This Row],[Spalte15]],Tabelle1[[#This Row],[Spalte16]])/30</f>
        <v>0</v>
      </c>
      <c r="Z283" s="25"/>
      <c r="AA283" s="4"/>
      <c r="AB283" s="4"/>
      <c r="AC283" s="6"/>
      <c r="AD283" s="25"/>
      <c r="AE283" s="4"/>
      <c r="AF283" s="4"/>
      <c r="AG283" s="4"/>
      <c r="AH283" s="4"/>
      <c r="AI283" s="4"/>
      <c r="AJ283" s="4"/>
      <c r="AK283" s="7"/>
      <c r="AL283" s="25"/>
      <c r="AM283" s="4"/>
      <c r="AN283" s="8"/>
      <c r="AO283" s="8"/>
      <c r="AP283" s="9"/>
    </row>
    <row r="284" spans="1:42" x14ac:dyDescent="0.25">
      <c r="A284" s="1"/>
      <c r="B284" s="2"/>
      <c r="C284" s="3"/>
      <c r="D284" s="4"/>
      <c r="E284" s="25"/>
      <c r="F284" s="4"/>
      <c r="G284" s="4"/>
      <c r="H284" s="4"/>
      <c r="I284" s="4"/>
      <c r="J284" s="4"/>
      <c r="K284" s="4"/>
      <c r="L284" s="4" t="str">
        <f>IF(I284=1,1,IF(J284=1,2,IF(K284=1,3,"")))</f>
        <v/>
      </c>
      <c r="M284" s="4" t="str" cm="1">
        <f t="array" ref="M284">IFERROR(INDEX(Tabelle1[Spalte104],MATCH(1,(Tabelle1[Spalte1]=Tabelle1[[#This Row],[Spalte1]])*(Tabelle1[Spalte16]=Tabelle1[[#This Row],[Spalte15]]-1),0)),"")</f>
        <v/>
      </c>
      <c r="N284" s="4" t="str">
        <f>IF(M284&lt;&gt;"",L284-M284,"")</f>
        <v/>
      </c>
      <c r="O284" s="25"/>
      <c r="P284" s="4"/>
      <c r="Q284" s="4"/>
      <c r="R284" s="4"/>
      <c r="S284" s="4"/>
      <c r="T284" s="4"/>
      <c r="U284" s="4"/>
      <c r="V284" s="4"/>
      <c r="W284" s="5"/>
      <c r="X284" s="5"/>
      <c r="Y284" s="146">
        <f>DAYS360(Tabelle1[[#This Row],[Spalte15]],Tabelle1[[#This Row],[Spalte16]])/30</f>
        <v>0</v>
      </c>
      <c r="Z284" s="25"/>
      <c r="AA284" s="4"/>
      <c r="AB284" s="4"/>
      <c r="AC284" s="6"/>
      <c r="AD284" s="25"/>
      <c r="AE284" s="4"/>
      <c r="AF284" s="4"/>
      <c r="AG284" s="4"/>
      <c r="AH284" s="4"/>
      <c r="AI284" s="4"/>
      <c r="AJ284" s="4"/>
      <c r="AK284" s="7"/>
      <c r="AL284" s="25"/>
      <c r="AM284" s="4"/>
      <c r="AN284" s="8"/>
      <c r="AO284" s="8"/>
      <c r="AP284" s="9"/>
    </row>
    <row r="285" spans="1:42" x14ac:dyDescent="0.25">
      <c r="A285" s="1"/>
      <c r="B285" s="2"/>
      <c r="C285" s="3"/>
      <c r="D285" s="4"/>
      <c r="E285" s="25"/>
      <c r="F285" s="4"/>
      <c r="G285" s="4"/>
      <c r="H285" s="4"/>
      <c r="I285" s="4"/>
      <c r="J285" s="4"/>
      <c r="K285" s="4"/>
      <c r="L285" s="4" t="str">
        <f>IF(I285=1,1,IF(J285=1,2,IF(K285=1,3,"")))</f>
        <v/>
      </c>
      <c r="M285" s="4" t="str" cm="1">
        <f t="array" ref="M285">IFERROR(INDEX(Tabelle1[Spalte104],MATCH(1,(Tabelle1[Spalte1]=Tabelle1[[#This Row],[Spalte1]])*(Tabelle1[Spalte16]=Tabelle1[[#This Row],[Spalte15]]-1),0)),"")</f>
        <v/>
      </c>
      <c r="N285" s="4" t="str">
        <f>IF(M285&lt;&gt;"",L285-M285,"")</f>
        <v/>
      </c>
      <c r="O285" s="25"/>
      <c r="P285" s="4"/>
      <c r="Q285" s="4"/>
      <c r="R285" s="4"/>
      <c r="S285" s="4"/>
      <c r="T285" s="4"/>
      <c r="U285" s="4"/>
      <c r="V285" s="4"/>
      <c r="W285" s="5"/>
      <c r="X285" s="5"/>
      <c r="Y285" s="146">
        <f>DAYS360(Tabelle1[[#This Row],[Spalte15]],Tabelle1[[#This Row],[Spalte16]])/30</f>
        <v>0</v>
      </c>
      <c r="Z285" s="25"/>
      <c r="AA285" s="4"/>
      <c r="AB285" s="4"/>
      <c r="AC285" s="6"/>
      <c r="AD285" s="25"/>
      <c r="AE285" s="4"/>
      <c r="AF285" s="4"/>
      <c r="AG285" s="4"/>
      <c r="AH285" s="4"/>
      <c r="AI285" s="4"/>
      <c r="AJ285" s="4"/>
      <c r="AK285" s="7"/>
      <c r="AL285" s="25"/>
      <c r="AM285" s="4"/>
      <c r="AN285" s="8"/>
      <c r="AO285" s="8"/>
      <c r="AP285" s="9"/>
    </row>
    <row r="286" spans="1:42" x14ac:dyDescent="0.25">
      <c r="A286" s="1"/>
      <c r="B286" s="2"/>
      <c r="C286" s="3"/>
      <c r="D286" s="4"/>
      <c r="E286" s="25"/>
      <c r="F286" s="4"/>
      <c r="G286" s="4"/>
      <c r="H286" s="4"/>
      <c r="I286" s="4"/>
      <c r="J286" s="4"/>
      <c r="K286" s="4"/>
      <c r="L286" s="4" t="str">
        <f>IF(I286=1,1,IF(J286=1,2,IF(K286=1,3,"")))</f>
        <v/>
      </c>
      <c r="M286" s="4" t="str" cm="1">
        <f t="array" ref="M286">IFERROR(INDEX(Tabelle1[Spalte104],MATCH(1,(Tabelle1[Spalte1]=Tabelle1[[#This Row],[Spalte1]])*(Tabelle1[Spalte16]=Tabelle1[[#This Row],[Spalte15]]-1),0)),"")</f>
        <v/>
      </c>
      <c r="N286" s="4" t="str">
        <f>IF(M286&lt;&gt;"",L286-M286,"")</f>
        <v/>
      </c>
      <c r="O286" s="25"/>
      <c r="P286" s="4"/>
      <c r="Q286" s="4"/>
      <c r="R286" s="4"/>
      <c r="S286" s="4"/>
      <c r="T286" s="4"/>
      <c r="U286" s="4"/>
      <c r="V286" s="4"/>
      <c r="W286" s="5"/>
      <c r="X286" s="5"/>
      <c r="Y286" s="146">
        <f>DAYS360(Tabelle1[[#This Row],[Spalte15]],Tabelle1[[#This Row],[Spalte16]])/30</f>
        <v>0</v>
      </c>
      <c r="Z286" s="25"/>
      <c r="AA286" s="4"/>
      <c r="AB286" s="4"/>
      <c r="AC286" s="6"/>
      <c r="AD286" s="25"/>
      <c r="AE286" s="4"/>
      <c r="AF286" s="4"/>
      <c r="AG286" s="4"/>
      <c r="AH286" s="4"/>
      <c r="AI286" s="4"/>
      <c r="AJ286" s="4"/>
      <c r="AK286" s="7"/>
      <c r="AL286" s="25"/>
      <c r="AM286" s="4"/>
      <c r="AN286" s="8"/>
      <c r="AO286" s="8"/>
      <c r="AP286" s="9"/>
    </row>
    <row r="287" spans="1:42" x14ac:dyDescent="0.25">
      <c r="A287" s="1"/>
      <c r="B287" s="2"/>
      <c r="C287" s="3"/>
      <c r="D287" s="4"/>
      <c r="E287" s="25"/>
      <c r="F287" s="4"/>
      <c r="G287" s="4"/>
      <c r="H287" s="4"/>
      <c r="I287" s="4"/>
      <c r="J287" s="4"/>
      <c r="K287" s="4"/>
      <c r="L287" s="4" t="str">
        <f>IF(I287=1,1,IF(J287=1,2,IF(K287=1,3,"")))</f>
        <v/>
      </c>
      <c r="M287" s="4" t="str" cm="1">
        <f t="array" ref="M287">IFERROR(INDEX(Tabelle1[Spalte104],MATCH(1,(Tabelle1[Spalte1]=Tabelle1[[#This Row],[Spalte1]])*(Tabelle1[Spalte16]=Tabelle1[[#This Row],[Spalte15]]-1),0)),"")</f>
        <v/>
      </c>
      <c r="N287" s="4" t="str">
        <f>IF(M287&lt;&gt;"",L287-M287,"")</f>
        <v/>
      </c>
      <c r="O287" s="25"/>
      <c r="P287" s="4"/>
      <c r="Q287" s="4"/>
      <c r="R287" s="4"/>
      <c r="S287" s="4"/>
      <c r="T287" s="4"/>
      <c r="U287" s="4"/>
      <c r="V287" s="4"/>
      <c r="W287" s="5"/>
      <c r="X287" s="5"/>
      <c r="Y287" s="146">
        <f>DAYS360(Tabelle1[[#This Row],[Spalte15]],Tabelle1[[#This Row],[Spalte16]])/30</f>
        <v>0</v>
      </c>
      <c r="Z287" s="25"/>
      <c r="AA287" s="4"/>
      <c r="AB287" s="4"/>
      <c r="AC287" s="6"/>
      <c r="AD287" s="25"/>
      <c r="AE287" s="4"/>
      <c r="AF287" s="4"/>
      <c r="AG287" s="4"/>
      <c r="AH287" s="4"/>
      <c r="AI287" s="4"/>
      <c r="AJ287" s="4"/>
      <c r="AK287" s="7"/>
      <c r="AL287" s="25"/>
      <c r="AM287" s="4"/>
      <c r="AN287" s="8"/>
      <c r="AO287" s="8"/>
      <c r="AP287" s="9"/>
    </row>
    <row r="288" spans="1:42" x14ac:dyDescent="0.25">
      <c r="A288" s="1"/>
      <c r="B288" s="2"/>
      <c r="C288" s="3"/>
      <c r="D288" s="4"/>
      <c r="E288" s="25"/>
      <c r="F288" s="4"/>
      <c r="G288" s="4"/>
      <c r="H288" s="4"/>
      <c r="I288" s="4"/>
      <c r="J288" s="4"/>
      <c r="K288" s="4"/>
      <c r="L288" s="4" t="str">
        <f>IF(I288=1,1,IF(J288=1,2,IF(K288=1,3,"")))</f>
        <v/>
      </c>
      <c r="M288" s="4" t="str" cm="1">
        <f t="array" ref="M288">IFERROR(INDEX(Tabelle1[Spalte104],MATCH(1,(Tabelle1[Spalte1]=Tabelle1[[#This Row],[Spalte1]])*(Tabelle1[Spalte16]=Tabelle1[[#This Row],[Spalte15]]-1),0)),"")</f>
        <v/>
      </c>
      <c r="N288" s="4" t="str">
        <f>IF(M288&lt;&gt;"",L288-M288,"")</f>
        <v/>
      </c>
      <c r="O288" s="25"/>
      <c r="P288" s="4"/>
      <c r="Q288" s="4"/>
      <c r="R288" s="4"/>
      <c r="S288" s="4"/>
      <c r="T288" s="4"/>
      <c r="U288" s="4"/>
      <c r="V288" s="4"/>
      <c r="W288" s="5"/>
      <c r="X288" s="5"/>
      <c r="Y288" s="146">
        <f>DAYS360(Tabelle1[[#This Row],[Spalte15]],Tabelle1[[#This Row],[Spalte16]])/30</f>
        <v>0</v>
      </c>
      <c r="Z288" s="25"/>
      <c r="AA288" s="4"/>
      <c r="AB288" s="4"/>
      <c r="AC288" s="6"/>
      <c r="AD288" s="25"/>
      <c r="AE288" s="4"/>
      <c r="AF288" s="4"/>
      <c r="AG288" s="4"/>
      <c r="AH288" s="4"/>
      <c r="AI288" s="4"/>
      <c r="AJ288" s="4"/>
      <c r="AK288" s="7"/>
      <c r="AL288" s="25"/>
      <c r="AM288" s="4"/>
      <c r="AN288" s="8"/>
      <c r="AO288" s="8"/>
      <c r="AP288" s="9"/>
    </row>
    <row r="289" spans="1:42" x14ac:dyDescent="0.25">
      <c r="A289" s="1"/>
      <c r="B289" s="2"/>
      <c r="C289" s="3"/>
      <c r="D289" s="4"/>
      <c r="E289" s="25"/>
      <c r="F289" s="4"/>
      <c r="G289" s="4"/>
      <c r="H289" s="4"/>
      <c r="I289" s="4"/>
      <c r="J289" s="4"/>
      <c r="K289" s="4"/>
      <c r="L289" s="4" t="str">
        <f>IF(I289=1,1,IF(J289=1,2,IF(K289=1,3,"")))</f>
        <v/>
      </c>
      <c r="M289" s="4" t="str" cm="1">
        <f t="array" ref="M289">IFERROR(INDEX(Tabelle1[Spalte104],MATCH(1,(Tabelle1[Spalte1]=Tabelle1[[#This Row],[Spalte1]])*(Tabelle1[Spalte16]=Tabelle1[[#This Row],[Spalte15]]-1),0)),"")</f>
        <v/>
      </c>
      <c r="N289" s="4" t="str">
        <f>IF(M289&lt;&gt;"",L289-M289,"")</f>
        <v/>
      </c>
      <c r="O289" s="25"/>
      <c r="P289" s="4"/>
      <c r="Q289" s="4"/>
      <c r="R289" s="4"/>
      <c r="S289" s="4"/>
      <c r="T289" s="4"/>
      <c r="U289" s="4"/>
      <c r="V289" s="4"/>
      <c r="W289" s="5"/>
      <c r="X289" s="5"/>
      <c r="Y289" s="146">
        <f>DAYS360(Tabelle1[[#This Row],[Spalte15]],Tabelle1[[#This Row],[Spalte16]])/30</f>
        <v>0</v>
      </c>
      <c r="Z289" s="25"/>
      <c r="AA289" s="4"/>
      <c r="AB289" s="4"/>
      <c r="AC289" s="6"/>
      <c r="AD289" s="25"/>
      <c r="AE289" s="4"/>
      <c r="AF289" s="4"/>
      <c r="AG289" s="4"/>
      <c r="AH289" s="4"/>
      <c r="AI289" s="4"/>
      <c r="AJ289" s="4"/>
      <c r="AK289" s="7"/>
      <c r="AL289" s="25"/>
      <c r="AM289" s="4"/>
      <c r="AN289" s="8"/>
      <c r="AO289" s="8"/>
      <c r="AP289" s="9"/>
    </row>
    <row r="290" spans="1:42" x14ac:dyDescent="0.25">
      <c r="A290" s="1"/>
      <c r="B290" s="2"/>
      <c r="C290" s="3"/>
      <c r="D290" s="4"/>
      <c r="E290" s="25"/>
      <c r="F290" s="4"/>
      <c r="G290" s="4"/>
      <c r="H290" s="4"/>
      <c r="I290" s="4"/>
      <c r="J290" s="4"/>
      <c r="K290" s="4"/>
      <c r="L290" s="4" t="str">
        <f>IF(I290=1,1,IF(J290=1,2,IF(K290=1,3,"")))</f>
        <v/>
      </c>
      <c r="M290" s="4" t="str" cm="1">
        <f t="array" ref="M290">IFERROR(INDEX(Tabelle1[Spalte104],MATCH(1,(Tabelle1[Spalte1]=Tabelle1[[#This Row],[Spalte1]])*(Tabelle1[Spalte16]=Tabelle1[[#This Row],[Spalte15]]-1),0)),"")</f>
        <v/>
      </c>
      <c r="N290" s="4" t="str">
        <f>IF(M290&lt;&gt;"",L290-M290,"")</f>
        <v/>
      </c>
      <c r="O290" s="25"/>
      <c r="P290" s="4"/>
      <c r="Q290" s="4"/>
      <c r="R290" s="4"/>
      <c r="S290" s="4"/>
      <c r="T290" s="4"/>
      <c r="U290" s="4"/>
      <c r="V290" s="4"/>
      <c r="W290" s="5"/>
      <c r="X290" s="5"/>
      <c r="Y290" s="146">
        <f>DAYS360(Tabelle1[[#This Row],[Spalte15]],Tabelle1[[#This Row],[Spalte16]])/30</f>
        <v>0</v>
      </c>
      <c r="Z290" s="25"/>
      <c r="AA290" s="4"/>
      <c r="AB290" s="4"/>
      <c r="AC290" s="6"/>
      <c r="AD290" s="25"/>
      <c r="AE290" s="4"/>
      <c r="AF290" s="4"/>
      <c r="AG290" s="4"/>
      <c r="AH290" s="4"/>
      <c r="AI290" s="4"/>
      <c r="AJ290" s="4"/>
      <c r="AK290" s="7"/>
      <c r="AL290" s="25"/>
      <c r="AM290" s="4"/>
      <c r="AN290" s="8"/>
      <c r="AO290" s="8"/>
      <c r="AP290" s="9"/>
    </row>
    <row r="291" spans="1:42" x14ac:dyDescent="0.25">
      <c r="A291" s="1"/>
      <c r="B291" s="2"/>
      <c r="C291" s="3"/>
      <c r="D291" s="4"/>
      <c r="E291" s="25"/>
      <c r="F291" s="4"/>
      <c r="G291" s="4"/>
      <c r="H291" s="4"/>
      <c r="I291" s="4"/>
      <c r="J291" s="4"/>
      <c r="K291" s="4"/>
      <c r="L291" s="4" t="str">
        <f>IF(I291=1,1,IF(J291=1,2,IF(K291=1,3,"")))</f>
        <v/>
      </c>
      <c r="M291" s="4" t="str" cm="1">
        <f t="array" ref="M291">IFERROR(INDEX(Tabelle1[Spalte104],MATCH(1,(Tabelle1[Spalte1]=Tabelle1[[#This Row],[Spalte1]])*(Tabelle1[Spalte16]=Tabelle1[[#This Row],[Spalte15]]-1),0)),"")</f>
        <v/>
      </c>
      <c r="N291" s="4" t="str">
        <f>IF(M291&lt;&gt;"",L291-M291,"")</f>
        <v/>
      </c>
      <c r="O291" s="25"/>
      <c r="P291" s="4"/>
      <c r="Q291" s="4"/>
      <c r="R291" s="4"/>
      <c r="S291" s="4"/>
      <c r="T291" s="4"/>
      <c r="U291" s="4"/>
      <c r="V291" s="4"/>
      <c r="W291" s="5"/>
      <c r="X291" s="5"/>
      <c r="Y291" s="146">
        <f>DAYS360(Tabelle1[[#This Row],[Spalte15]],Tabelle1[[#This Row],[Spalte16]])/30</f>
        <v>0</v>
      </c>
      <c r="Z291" s="25"/>
      <c r="AA291" s="4"/>
      <c r="AB291" s="4"/>
      <c r="AC291" s="6"/>
      <c r="AD291" s="25"/>
      <c r="AE291" s="4"/>
      <c r="AF291" s="4"/>
      <c r="AG291" s="4"/>
      <c r="AH291" s="4"/>
      <c r="AI291" s="4"/>
      <c r="AJ291" s="4"/>
      <c r="AK291" s="7"/>
      <c r="AL291" s="25"/>
      <c r="AM291" s="4"/>
      <c r="AN291" s="8"/>
      <c r="AO291" s="8"/>
      <c r="AP291" s="9"/>
    </row>
    <row r="292" spans="1:42" x14ac:dyDescent="0.25">
      <c r="A292" s="1"/>
      <c r="B292" s="2"/>
      <c r="C292" s="3"/>
      <c r="D292" s="4"/>
      <c r="E292" s="25"/>
      <c r="F292" s="4"/>
      <c r="G292" s="4"/>
      <c r="H292" s="4"/>
      <c r="I292" s="4"/>
      <c r="J292" s="4"/>
      <c r="K292" s="4"/>
      <c r="L292" s="4" t="str">
        <f>IF(I292=1,1,IF(J292=1,2,IF(K292=1,3,"")))</f>
        <v/>
      </c>
      <c r="M292" s="4" t="str" cm="1">
        <f t="array" ref="M292">IFERROR(INDEX(Tabelle1[Spalte104],MATCH(1,(Tabelle1[Spalte1]=Tabelle1[[#This Row],[Spalte1]])*(Tabelle1[Spalte16]=Tabelle1[[#This Row],[Spalte15]]-1),0)),"")</f>
        <v/>
      </c>
      <c r="N292" s="4" t="str">
        <f>IF(M292&lt;&gt;"",L292-M292,"")</f>
        <v/>
      </c>
      <c r="O292" s="25"/>
      <c r="P292" s="4"/>
      <c r="Q292" s="4"/>
      <c r="R292" s="4"/>
      <c r="S292" s="4"/>
      <c r="T292" s="4"/>
      <c r="U292" s="4"/>
      <c r="V292" s="4"/>
      <c r="W292" s="5"/>
      <c r="X292" s="5"/>
      <c r="Y292" s="146">
        <f>DAYS360(Tabelle1[[#This Row],[Spalte15]],Tabelle1[[#This Row],[Spalte16]])/30</f>
        <v>0</v>
      </c>
      <c r="Z292" s="25"/>
      <c r="AA292" s="4"/>
      <c r="AB292" s="4"/>
      <c r="AC292" s="6"/>
      <c r="AD292" s="25"/>
      <c r="AE292" s="4"/>
      <c r="AF292" s="4"/>
      <c r="AG292" s="4"/>
      <c r="AH292" s="4"/>
      <c r="AI292" s="4"/>
      <c r="AJ292" s="4"/>
      <c r="AK292" s="7"/>
      <c r="AL292" s="25"/>
      <c r="AM292" s="4"/>
      <c r="AN292" s="8"/>
      <c r="AO292" s="8"/>
      <c r="AP292" s="9"/>
    </row>
    <row r="293" spans="1:42" x14ac:dyDescent="0.25">
      <c r="A293" s="1"/>
      <c r="B293" s="2"/>
      <c r="C293" s="3"/>
      <c r="D293" s="4"/>
      <c r="E293" s="25"/>
      <c r="F293" s="4"/>
      <c r="G293" s="4"/>
      <c r="H293" s="4"/>
      <c r="I293" s="4"/>
      <c r="J293" s="4"/>
      <c r="K293" s="4"/>
      <c r="L293" s="4" t="str">
        <f>IF(I293=1,1,IF(J293=1,2,IF(K293=1,3,"")))</f>
        <v/>
      </c>
      <c r="M293" s="4" t="str" cm="1">
        <f t="array" ref="M293">IFERROR(INDEX(Tabelle1[Spalte104],MATCH(1,(Tabelle1[Spalte1]=Tabelle1[[#This Row],[Spalte1]])*(Tabelle1[Spalte16]=Tabelle1[[#This Row],[Spalte15]]-1),0)),"")</f>
        <v/>
      </c>
      <c r="N293" s="4" t="str">
        <f>IF(M293&lt;&gt;"",L293-M293,"")</f>
        <v/>
      </c>
      <c r="O293" s="25"/>
      <c r="P293" s="4"/>
      <c r="Q293" s="4"/>
      <c r="R293" s="4"/>
      <c r="S293" s="4"/>
      <c r="T293" s="4"/>
      <c r="U293" s="4"/>
      <c r="V293" s="4"/>
      <c r="W293" s="5"/>
      <c r="X293" s="5"/>
      <c r="Y293" s="146">
        <f>DAYS360(Tabelle1[[#This Row],[Spalte15]],Tabelle1[[#This Row],[Spalte16]])/30</f>
        <v>0</v>
      </c>
      <c r="Z293" s="25"/>
      <c r="AA293" s="4"/>
      <c r="AB293" s="4"/>
      <c r="AC293" s="6"/>
      <c r="AD293" s="25"/>
      <c r="AE293" s="4"/>
      <c r="AF293" s="4"/>
      <c r="AG293" s="4"/>
      <c r="AH293" s="4"/>
      <c r="AI293" s="4"/>
      <c r="AJ293" s="4"/>
      <c r="AK293" s="7"/>
      <c r="AL293" s="25"/>
      <c r="AM293" s="4"/>
      <c r="AN293" s="8"/>
      <c r="AO293" s="8"/>
      <c r="AP293" s="9"/>
    </row>
    <row r="294" spans="1:42" x14ac:dyDescent="0.25">
      <c r="A294" s="1"/>
      <c r="B294" s="2"/>
      <c r="C294" s="3"/>
      <c r="D294" s="4"/>
      <c r="E294" s="25"/>
      <c r="F294" s="4"/>
      <c r="G294" s="4"/>
      <c r="H294" s="4"/>
      <c r="I294" s="4"/>
      <c r="J294" s="4"/>
      <c r="K294" s="4"/>
      <c r="L294" s="4" t="str">
        <f>IF(I294=1,1,IF(J294=1,2,IF(K294=1,3,"")))</f>
        <v/>
      </c>
      <c r="M294" s="4" t="str" cm="1">
        <f t="array" ref="M294">IFERROR(INDEX(Tabelle1[Spalte104],MATCH(1,(Tabelle1[Spalte1]=Tabelle1[[#This Row],[Spalte1]])*(Tabelle1[Spalte16]=Tabelle1[[#This Row],[Spalte15]]-1),0)),"")</f>
        <v/>
      </c>
      <c r="N294" s="4" t="str">
        <f>IF(M294&lt;&gt;"",L294-M294,"")</f>
        <v/>
      </c>
      <c r="O294" s="25"/>
      <c r="P294" s="4"/>
      <c r="Q294" s="4"/>
      <c r="R294" s="4"/>
      <c r="S294" s="4"/>
      <c r="T294" s="4"/>
      <c r="U294" s="4"/>
      <c r="V294" s="4"/>
      <c r="W294" s="5"/>
      <c r="X294" s="5"/>
      <c r="Y294" s="146">
        <f>DAYS360(Tabelle1[[#This Row],[Spalte15]],Tabelle1[[#This Row],[Spalte16]])/30</f>
        <v>0</v>
      </c>
      <c r="Z294" s="25"/>
      <c r="AA294" s="4"/>
      <c r="AB294" s="4"/>
      <c r="AC294" s="6"/>
      <c r="AD294" s="25"/>
      <c r="AE294" s="4"/>
      <c r="AF294" s="4"/>
      <c r="AG294" s="4"/>
      <c r="AH294" s="4"/>
      <c r="AI294" s="4"/>
      <c r="AJ294" s="4"/>
      <c r="AK294" s="7"/>
      <c r="AL294" s="25"/>
      <c r="AM294" s="4"/>
      <c r="AN294" s="8"/>
      <c r="AO294" s="8"/>
      <c r="AP294" s="9"/>
    </row>
    <row r="295" spans="1:42" x14ac:dyDescent="0.25">
      <c r="A295" s="1"/>
      <c r="B295" s="2"/>
      <c r="C295" s="3"/>
      <c r="D295" s="4"/>
      <c r="E295" s="25"/>
      <c r="F295" s="4"/>
      <c r="G295" s="4"/>
      <c r="H295" s="4"/>
      <c r="I295" s="4"/>
      <c r="J295" s="4"/>
      <c r="K295" s="4"/>
      <c r="L295" s="4" t="str">
        <f>IF(I295=1,1,IF(J295=1,2,IF(K295=1,3,"")))</f>
        <v/>
      </c>
      <c r="M295" s="4" t="str" cm="1">
        <f t="array" ref="M295">IFERROR(INDEX(Tabelle1[Spalte104],MATCH(1,(Tabelle1[Spalte1]=Tabelle1[[#This Row],[Spalte1]])*(Tabelle1[Spalte16]=Tabelle1[[#This Row],[Spalte15]]-1),0)),"")</f>
        <v/>
      </c>
      <c r="N295" s="4" t="str">
        <f>IF(M295&lt;&gt;"",L295-M295,"")</f>
        <v/>
      </c>
      <c r="O295" s="25"/>
      <c r="P295" s="4"/>
      <c r="Q295" s="4"/>
      <c r="R295" s="4"/>
      <c r="S295" s="4"/>
      <c r="T295" s="4"/>
      <c r="U295" s="4"/>
      <c r="V295" s="4"/>
      <c r="W295" s="5"/>
      <c r="X295" s="5"/>
      <c r="Y295" s="146">
        <f>DAYS360(Tabelle1[[#This Row],[Spalte15]],Tabelle1[[#This Row],[Spalte16]])/30</f>
        <v>0</v>
      </c>
      <c r="Z295" s="25"/>
      <c r="AA295" s="4"/>
      <c r="AB295" s="4"/>
      <c r="AC295" s="6"/>
      <c r="AD295" s="25"/>
      <c r="AE295" s="4"/>
      <c r="AF295" s="4"/>
      <c r="AG295" s="4"/>
      <c r="AH295" s="4"/>
      <c r="AI295" s="4"/>
      <c r="AJ295" s="4"/>
      <c r="AK295" s="7"/>
      <c r="AL295" s="25"/>
      <c r="AM295" s="4"/>
      <c r="AN295" s="8"/>
      <c r="AO295" s="8"/>
      <c r="AP295" s="9"/>
    </row>
    <row r="296" spans="1:42" x14ac:dyDescent="0.25">
      <c r="A296" s="1"/>
      <c r="B296" s="2"/>
      <c r="C296" s="3"/>
      <c r="D296" s="4"/>
      <c r="E296" s="25"/>
      <c r="F296" s="4"/>
      <c r="G296" s="4"/>
      <c r="H296" s="4"/>
      <c r="I296" s="4"/>
      <c r="J296" s="4"/>
      <c r="K296" s="4"/>
      <c r="L296" s="4" t="str">
        <f>IF(I296=1,1,IF(J296=1,2,IF(K296=1,3,"")))</f>
        <v/>
      </c>
      <c r="M296" s="4" t="str" cm="1">
        <f t="array" ref="M296">IFERROR(INDEX(Tabelle1[Spalte104],MATCH(1,(Tabelle1[Spalte1]=Tabelle1[[#This Row],[Spalte1]])*(Tabelle1[Spalte16]=Tabelle1[[#This Row],[Spalte15]]-1),0)),"")</f>
        <v/>
      </c>
      <c r="N296" s="4" t="str">
        <f>IF(M296&lt;&gt;"",L296-M296,"")</f>
        <v/>
      </c>
      <c r="O296" s="25"/>
      <c r="P296" s="4"/>
      <c r="Q296" s="4"/>
      <c r="R296" s="4"/>
      <c r="S296" s="4"/>
      <c r="T296" s="4"/>
      <c r="U296" s="4"/>
      <c r="V296" s="4"/>
      <c r="W296" s="5"/>
      <c r="X296" s="5"/>
      <c r="Y296" s="146">
        <f>DAYS360(Tabelle1[[#This Row],[Spalte15]],Tabelle1[[#This Row],[Spalte16]])/30</f>
        <v>0</v>
      </c>
      <c r="Z296" s="25"/>
      <c r="AA296" s="4"/>
      <c r="AB296" s="4"/>
      <c r="AC296" s="6"/>
      <c r="AD296" s="25"/>
      <c r="AE296" s="4"/>
      <c r="AF296" s="4"/>
      <c r="AG296" s="4"/>
      <c r="AH296" s="4"/>
      <c r="AI296" s="4"/>
      <c r="AJ296" s="4"/>
      <c r="AK296" s="7"/>
      <c r="AL296" s="25"/>
      <c r="AM296" s="4"/>
      <c r="AN296" s="8"/>
      <c r="AO296" s="8"/>
      <c r="AP296" s="9"/>
    </row>
    <row r="297" spans="1:42" x14ac:dyDescent="0.25">
      <c r="A297" s="1"/>
      <c r="B297" s="2"/>
      <c r="C297" s="3"/>
      <c r="D297" s="4"/>
      <c r="E297" s="25"/>
      <c r="F297" s="4"/>
      <c r="G297" s="4"/>
      <c r="H297" s="4"/>
      <c r="I297" s="4"/>
      <c r="J297" s="4"/>
      <c r="K297" s="4"/>
      <c r="L297" s="4" t="str">
        <f>IF(I297=1,1,IF(J297=1,2,IF(K297=1,3,"")))</f>
        <v/>
      </c>
      <c r="M297" s="4" t="str" cm="1">
        <f t="array" ref="M297">IFERROR(INDEX(Tabelle1[Spalte104],MATCH(1,(Tabelle1[Spalte1]=Tabelle1[[#This Row],[Spalte1]])*(Tabelle1[Spalte16]=Tabelle1[[#This Row],[Spalte15]]-1),0)),"")</f>
        <v/>
      </c>
      <c r="N297" s="4" t="str">
        <f>IF(M297&lt;&gt;"",L297-M297,"")</f>
        <v/>
      </c>
      <c r="O297" s="25"/>
      <c r="P297" s="4"/>
      <c r="Q297" s="4"/>
      <c r="R297" s="4"/>
      <c r="S297" s="4"/>
      <c r="T297" s="4"/>
      <c r="U297" s="4"/>
      <c r="V297" s="4"/>
      <c r="W297" s="5"/>
      <c r="X297" s="5"/>
      <c r="Y297" s="146">
        <f>DAYS360(Tabelle1[[#This Row],[Spalte15]],Tabelle1[[#This Row],[Spalte16]])/30</f>
        <v>0</v>
      </c>
      <c r="Z297" s="25"/>
      <c r="AA297" s="4"/>
      <c r="AB297" s="4"/>
      <c r="AC297" s="6"/>
      <c r="AD297" s="25"/>
      <c r="AE297" s="4"/>
      <c r="AF297" s="4"/>
      <c r="AG297" s="4"/>
      <c r="AH297" s="4"/>
      <c r="AI297" s="4"/>
      <c r="AJ297" s="4"/>
      <c r="AK297" s="7"/>
      <c r="AL297" s="25"/>
      <c r="AM297" s="4"/>
      <c r="AN297" s="8"/>
      <c r="AO297" s="8"/>
      <c r="AP297" s="9"/>
    </row>
    <row r="298" spans="1:42" x14ac:dyDescent="0.25">
      <c r="A298" s="1"/>
      <c r="B298" s="2"/>
      <c r="C298" s="3"/>
      <c r="D298" s="4"/>
      <c r="E298" s="25"/>
      <c r="F298" s="4"/>
      <c r="G298" s="4"/>
      <c r="H298" s="4"/>
      <c r="I298" s="4"/>
      <c r="J298" s="4"/>
      <c r="K298" s="4"/>
      <c r="L298" s="4" t="str">
        <f>IF(I298=1,1,IF(J298=1,2,IF(K298=1,3,"")))</f>
        <v/>
      </c>
      <c r="M298" s="4" t="str" cm="1">
        <f t="array" ref="M298">IFERROR(INDEX(Tabelle1[Spalte104],MATCH(1,(Tabelle1[Spalte1]=Tabelle1[[#This Row],[Spalte1]])*(Tabelle1[Spalte16]=Tabelle1[[#This Row],[Spalte15]]-1),0)),"")</f>
        <v/>
      </c>
      <c r="N298" s="4" t="str">
        <f>IF(M298&lt;&gt;"",L298-M298,"")</f>
        <v/>
      </c>
      <c r="O298" s="25"/>
      <c r="P298" s="4"/>
      <c r="Q298" s="4"/>
      <c r="R298" s="4"/>
      <c r="S298" s="4"/>
      <c r="T298" s="4"/>
      <c r="U298" s="4"/>
      <c r="V298" s="4"/>
      <c r="W298" s="5"/>
      <c r="X298" s="5"/>
      <c r="Y298" s="146">
        <f>DAYS360(Tabelle1[[#This Row],[Spalte15]],Tabelle1[[#This Row],[Spalte16]])/30</f>
        <v>0</v>
      </c>
      <c r="Z298" s="25"/>
      <c r="AA298" s="4"/>
      <c r="AB298" s="4"/>
      <c r="AC298" s="6"/>
      <c r="AD298" s="25"/>
      <c r="AE298" s="4"/>
      <c r="AF298" s="4"/>
      <c r="AG298" s="4"/>
      <c r="AH298" s="4"/>
      <c r="AI298" s="4"/>
      <c r="AJ298" s="4"/>
      <c r="AK298" s="7"/>
      <c r="AL298" s="25"/>
      <c r="AM298" s="4"/>
      <c r="AN298" s="8"/>
      <c r="AO298" s="8"/>
      <c r="AP298" s="9"/>
    </row>
    <row r="299" spans="1:42" x14ac:dyDescent="0.25">
      <c r="A299" s="1"/>
      <c r="B299" s="2"/>
      <c r="C299" s="3"/>
      <c r="D299" s="4"/>
      <c r="E299" s="25"/>
      <c r="F299" s="4"/>
      <c r="G299" s="4"/>
      <c r="H299" s="4"/>
      <c r="I299" s="4"/>
      <c r="J299" s="4"/>
      <c r="K299" s="4"/>
      <c r="L299" s="4" t="str">
        <f>IF(I299=1,1,IF(J299=1,2,IF(K299=1,3,"")))</f>
        <v/>
      </c>
      <c r="M299" s="4" t="str" cm="1">
        <f t="array" ref="M299">IFERROR(INDEX(Tabelle1[Spalte104],MATCH(1,(Tabelle1[Spalte1]=Tabelle1[[#This Row],[Spalte1]])*(Tabelle1[Spalte16]=Tabelle1[[#This Row],[Spalte15]]-1),0)),"")</f>
        <v/>
      </c>
      <c r="N299" s="4" t="str">
        <f>IF(M299&lt;&gt;"",L299-M299,"")</f>
        <v/>
      </c>
      <c r="O299" s="25"/>
      <c r="P299" s="4"/>
      <c r="Q299" s="4"/>
      <c r="R299" s="4"/>
      <c r="S299" s="4"/>
      <c r="T299" s="4"/>
      <c r="U299" s="4"/>
      <c r="V299" s="4"/>
      <c r="W299" s="5"/>
      <c r="X299" s="5"/>
      <c r="Y299" s="146">
        <f>DAYS360(Tabelle1[[#This Row],[Spalte15]],Tabelle1[[#This Row],[Spalte16]])/30</f>
        <v>0</v>
      </c>
      <c r="Z299" s="25"/>
      <c r="AA299" s="4"/>
      <c r="AB299" s="4"/>
      <c r="AC299" s="6"/>
      <c r="AD299" s="25"/>
      <c r="AE299" s="4"/>
      <c r="AF299" s="4"/>
      <c r="AG299" s="4"/>
      <c r="AH299" s="4"/>
      <c r="AI299" s="4"/>
      <c r="AJ299" s="4"/>
      <c r="AK299" s="7"/>
      <c r="AL299" s="25"/>
      <c r="AM299" s="4"/>
      <c r="AN299" s="8"/>
      <c r="AO299" s="8"/>
      <c r="AP299" s="9"/>
    </row>
    <row r="300" spans="1:42" x14ac:dyDescent="0.25">
      <c r="A300" s="1"/>
      <c r="B300" s="2"/>
      <c r="C300" s="3"/>
      <c r="D300" s="4"/>
      <c r="E300" s="25"/>
      <c r="F300" s="4"/>
      <c r="G300" s="4"/>
      <c r="H300" s="4"/>
      <c r="I300" s="4"/>
      <c r="J300" s="4"/>
      <c r="K300" s="4"/>
      <c r="L300" s="4" t="str">
        <f>IF(I300=1,1,IF(J300=1,2,IF(K300=1,3,"")))</f>
        <v/>
      </c>
      <c r="M300" s="4" t="str" cm="1">
        <f t="array" ref="M300">IFERROR(INDEX(Tabelle1[Spalte104],MATCH(1,(Tabelle1[Spalte1]=Tabelle1[[#This Row],[Spalte1]])*(Tabelle1[Spalte16]=Tabelle1[[#This Row],[Spalte15]]-1),0)),"")</f>
        <v/>
      </c>
      <c r="N300" s="4" t="str">
        <f>IF(M300&lt;&gt;"",L300-M300,"")</f>
        <v/>
      </c>
      <c r="O300" s="25"/>
      <c r="P300" s="4"/>
      <c r="Q300" s="4"/>
      <c r="R300" s="4"/>
      <c r="S300" s="4"/>
      <c r="T300" s="4"/>
      <c r="U300" s="4"/>
      <c r="V300" s="4"/>
      <c r="W300" s="5"/>
      <c r="X300" s="5"/>
      <c r="Y300" s="146">
        <f>DAYS360(Tabelle1[[#This Row],[Spalte15]],Tabelle1[[#This Row],[Spalte16]])/30</f>
        <v>0</v>
      </c>
      <c r="Z300" s="25"/>
      <c r="AA300" s="4"/>
      <c r="AB300" s="4"/>
      <c r="AC300" s="6"/>
      <c r="AD300" s="25"/>
      <c r="AE300" s="4"/>
      <c r="AF300" s="4"/>
      <c r="AG300" s="4"/>
      <c r="AH300" s="4"/>
      <c r="AI300" s="4"/>
      <c r="AJ300" s="4"/>
      <c r="AK300" s="7"/>
      <c r="AL300" s="25"/>
      <c r="AM300" s="4"/>
      <c r="AN300" s="8"/>
      <c r="AO300" s="8"/>
      <c r="AP300" s="9"/>
    </row>
    <row r="301" spans="1:42" x14ac:dyDescent="0.25">
      <c r="A301" s="1"/>
      <c r="B301" s="2"/>
      <c r="C301" s="3"/>
      <c r="D301" s="4"/>
      <c r="E301" s="25"/>
      <c r="F301" s="4"/>
      <c r="G301" s="4"/>
      <c r="H301" s="4"/>
      <c r="I301" s="4"/>
      <c r="J301" s="4"/>
      <c r="K301" s="4"/>
      <c r="L301" s="4" t="str">
        <f>IF(I301=1,1,IF(J301=1,2,IF(K301=1,3,"")))</f>
        <v/>
      </c>
      <c r="M301" s="4" t="str" cm="1">
        <f t="array" ref="M301">IFERROR(INDEX(Tabelle1[Spalte104],MATCH(1,(Tabelle1[Spalte1]=Tabelle1[[#This Row],[Spalte1]])*(Tabelle1[Spalte16]=Tabelle1[[#This Row],[Spalte15]]-1),0)),"")</f>
        <v/>
      </c>
      <c r="N301" s="4" t="str">
        <f>IF(M301&lt;&gt;"",L301-M301,"")</f>
        <v/>
      </c>
      <c r="O301" s="25"/>
      <c r="P301" s="4"/>
      <c r="Q301" s="4"/>
      <c r="R301" s="4"/>
      <c r="S301" s="4"/>
      <c r="T301" s="4"/>
      <c r="U301" s="4"/>
      <c r="V301" s="4"/>
      <c r="W301" s="5"/>
      <c r="X301" s="5"/>
      <c r="Y301" s="146">
        <f>DAYS360(Tabelle1[[#This Row],[Spalte15]],Tabelle1[[#This Row],[Spalte16]])/30</f>
        <v>0</v>
      </c>
      <c r="Z301" s="25"/>
      <c r="AA301" s="4"/>
      <c r="AB301" s="4"/>
      <c r="AC301" s="6"/>
      <c r="AD301" s="25"/>
      <c r="AE301" s="4"/>
      <c r="AF301" s="4"/>
      <c r="AG301" s="4"/>
      <c r="AH301" s="4"/>
      <c r="AI301" s="4"/>
      <c r="AJ301" s="4"/>
      <c r="AK301" s="7"/>
      <c r="AL301" s="25"/>
      <c r="AM301" s="4"/>
      <c r="AN301" s="8"/>
      <c r="AO301" s="8"/>
      <c r="AP301" s="9"/>
    </row>
    <row r="302" spans="1:42" x14ac:dyDescent="0.25">
      <c r="A302" s="1"/>
      <c r="B302" s="2"/>
      <c r="C302" s="3"/>
      <c r="D302" s="4"/>
      <c r="E302" s="25"/>
      <c r="F302" s="4"/>
      <c r="G302" s="4"/>
      <c r="H302" s="4"/>
      <c r="I302" s="4"/>
      <c r="J302" s="4"/>
      <c r="K302" s="4"/>
      <c r="L302" s="4" t="str">
        <f>IF(I302=1,1,IF(J302=1,2,IF(K302=1,3,"")))</f>
        <v/>
      </c>
      <c r="M302" s="4" t="str" cm="1">
        <f t="array" ref="M302">IFERROR(INDEX(Tabelle1[Spalte104],MATCH(1,(Tabelle1[Spalte1]=Tabelle1[[#This Row],[Spalte1]])*(Tabelle1[Spalte16]=Tabelle1[[#This Row],[Spalte15]]-1),0)),"")</f>
        <v/>
      </c>
      <c r="N302" s="4" t="str">
        <f>IF(M302&lt;&gt;"",L302-M302,"")</f>
        <v/>
      </c>
      <c r="O302" s="25"/>
      <c r="P302" s="4"/>
      <c r="Q302" s="4"/>
      <c r="R302" s="4"/>
      <c r="S302" s="4"/>
      <c r="T302" s="4"/>
      <c r="U302" s="4"/>
      <c r="V302" s="4"/>
      <c r="W302" s="5"/>
      <c r="X302" s="5"/>
      <c r="Y302" s="146">
        <f>DAYS360(Tabelle1[[#This Row],[Spalte15]],Tabelle1[[#This Row],[Spalte16]])/30</f>
        <v>0</v>
      </c>
      <c r="Z302" s="25"/>
      <c r="AA302" s="4"/>
      <c r="AB302" s="4"/>
      <c r="AC302" s="6"/>
      <c r="AD302" s="25"/>
      <c r="AE302" s="4"/>
      <c r="AF302" s="4"/>
      <c r="AG302" s="4"/>
      <c r="AH302" s="4"/>
      <c r="AI302" s="4"/>
      <c r="AJ302" s="4"/>
      <c r="AK302" s="7"/>
      <c r="AL302" s="25"/>
      <c r="AM302" s="4"/>
      <c r="AN302" s="8"/>
      <c r="AO302" s="8"/>
      <c r="AP302" s="9"/>
    </row>
    <row r="303" spans="1:42" x14ac:dyDescent="0.25">
      <c r="A303" s="1"/>
      <c r="B303" s="2"/>
      <c r="C303" s="3"/>
      <c r="D303" s="4"/>
      <c r="E303" s="25"/>
      <c r="F303" s="4"/>
      <c r="G303" s="4"/>
      <c r="H303" s="4"/>
      <c r="I303" s="4"/>
      <c r="J303" s="4"/>
      <c r="K303" s="4"/>
      <c r="L303" s="4" t="str">
        <f>IF(I303=1,1,IF(J303=1,2,IF(K303=1,3,"")))</f>
        <v/>
      </c>
      <c r="M303" s="4" t="str" cm="1">
        <f t="array" ref="M303">IFERROR(INDEX(Tabelle1[Spalte104],MATCH(1,(Tabelle1[Spalte1]=Tabelle1[[#This Row],[Spalte1]])*(Tabelle1[Spalte16]=Tabelle1[[#This Row],[Spalte15]]-1),0)),"")</f>
        <v/>
      </c>
      <c r="N303" s="4" t="str">
        <f>IF(M303&lt;&gt;"",L303-M303,"")</f>
        <v/>
      </c>
      <c r="O303" s="25"/>
      <c r="P303" s="4"/>
      <c r="Q303" s="4"/>
      <c r="R303" s="4"/>
      <c r="S303" s="4"/>
      <c r="T303" s="4"/>
      <c r="U303" s="4"/>
      <c r="V303" s="4"/>
      <c r="W303" s="5"/>
      <c r="X303" s="5"/>
      <c r="Y303" s="146">
        <f>DAYS360(Tabelle1[[#This Row],[Spalte15]],Tabelle1[[#This Row],[Spalte16]])/30</f>
        <v>0</v>
      </c>
      <c r="Z303" s="25"/>
      <c r="AA303" s="4"/>
      <c r="AB303" s="4"/>
      <c r="AC303" s="6"/>
      <c r="AD303" s="25"/>
      <c r="AE303" s="4"/>
      <c r="AF303" s="4"/>
      <c r="AG303" s="4"/>
      <c r="AH303" s="4"/>
      <c r="AI303" s="4"/>
      <c r="AJ303" s="4"/>
      <c r="AK303" s="7"/>
      <c r="AL303" s="25"/>
      <c r="AM303" s="4"/>
      <c r="AN303" s="8"/>
      <c r="AO303" s="8"/>
      <c r="AP303" s="9"/>
    </row>
    <row r="304" spans="1:42" x14ac:dyDescent="0.25">
      <c r="A304" s="1"/>
      <c r="B304" s="2"/>
      <c r="C304" s="3"/>
      <c r="D304" s="4"/>
      <c r="E304" s="25"/>
      <c r="F304" s="4"/>
      <c r="G304" s="4"/>
      <c r="H304" s="4"/>
      <c r="I304" s="4"/>
      <c r="J304" s="4"/>
      <c r="K304" s="4"/>
      <c r="L304" s="4" t="str">
        <f>IF(I304=1,1,IF(J304=1,2,IF(K304=1,3,"")))</f>
        <v/>
      </c>
      <c r="M304" s="4" t="str" cm="1">
        <f t="array" ref="M304">IFERROR(INDEX(Tabelle1[Spalte104],MATCH(1,(Tabelle1[Spalte1]=Tabelle1[[#This Row],[Spalte1]])*(Tabelle1[Spalte16]=Tabelle1[[#This Row],[Spalte15]]-1),0)),"")</f>
        <v/>
      </c>
      <c r="N304" s="4" t="str">
        <f>IF(M304&lt;&gt;"",L304-M304,"")</f>
        <v/>
      </c>
      <c r="O304" s="25"/>
      <c r="P304" s="4"/>
      <c r="Q304" s="4"/>
      <c r="R304" s="4"/>
      <c r="S304" s="4"/>
      <c r="T304" s="4"/>
      <c r="U304" s="4"/>
      <c r="V304" s="4"/>
      <c r="W304" s="5"/>
      <c r="X304" s="5"/>
      <c r="Y304" s="146">
        <f>DAYS360(Tabelle1[[#This Row],[Spalte15]],Tabelle1[[#This Row],[Spalte16]])/30</f>
        <v>0</v>
      </c>
      <c r="Z304" s="25"/>
      <c r="AA304" s="4"/>
      <c r="AB304" s="4"/>
      <c r="AC304" s="6"/>
      <c r="AD304" s="25"/>
      <c r="AE304" s="4"/>
      <c r="AF304" s="4"/>
      <c r="AG304" s="4"/>
      <c r="AH304" s="4"/>
      <c r="AI304" s="4"/>
      <c r="AJ304" s="4"/>
      <c r="AK304" s="7"/>
      <c r="AL304" s="25"/>
      <c r="AM304" s="4"/>
      <c r="AN304" s="8"/>
      <c r="AO304" s="8"/>
      <c r="AP304" s="9"/>
    </row>
    <row r="305" spans="1:42" x14ac:dyDescent="0.25">
      <c r="A305" s="1"/>
      <c r="B305" s="2"/>
      <c r="C305" s="3"/>
      <c r="D305" s="4"/>
      <c r="E305" s="25"/>
      <c r="F305" s="4"/>
      <c r="G305" s="4"/>
      <c r="H305" s="4"/>
      <c r="I305" s="4"/>
      <c r="J305" s="4"/>
      <c r="K305" s="4"/>
      <c r="L305" s="4" t="str">
        <f>IF(I305=1,1,IF(J305=1,2,IF(K305=1,3,"")))</f>
        <v/>
      </c>
      <c r="M305" s="4" t="str" cm="1">
        <f t="array" ref="M305">IFERROR(INDEX(Tabelle1[Spalte104],MATCH(1,(Tabelle1[Spalte1]=Tabelle1[[#This Row],[Spalte1]])*(Tabelle1[Spalte16]=Tabelle1[[#This Row],[Spalte15]]-1),0)),"")</f>
        <v/>
      </c>
      <c r="N305" s="4" t="str">
        <f>IF(M305&lt;&gt;"",L305-M305,"")</f>
        <v/>
      </c>
      <c r="O305" s="25"/>
      <c r="P305" s="4"/>
      <c r="Q305" s="4"/>
      <c r="R305" s="4"/>
      <c r="S305" s="4"/>
      <c r="T305" s="4"/>
      <c r="U305" s="4"/>
      <c r="V305" s="4"/>
      <c r="W305" s="5"/>
      <c r="X305" s="5"/>
      <c r="Y305" s="146">
        <f>DAYS360(Tabelle1[[#This Row],[Spalte15]],Tabelle1[[#This Row],[Spalte16]])/30</f>
        <v>0</v>
      </c>
      <c r="Z305" s="25"/>
      <c r="AA305" s="4"/>
      <c r="AB305" s="4"/>
      <c r="AC305" s="6"/>
      <c r="AD305" s="25"/>
      <c r="AE305" s="4"/>
      <c r="AF305" s="4"/>
      <c r="AG305" s="4"/>
      <c r="AH305" s="4"/>
      <c r="AI305" s="4"/>
      <c r="AJ305" s="4"/>
      <c r="AK305" s="7"/>
      <c r="AL305" s="25"/>
      <c r="AM305" s="4"/>
      <c r="AN305" s="8"/>
      <c r="AO305" s="8"/>
      <c r="AP305" s="9"/>
    </row>
    <row r="306" spans="1:42" x14ac:dyDescent="0.25">
      <c r="A306" s="1"/>
      <c r="B306" s="2"/>
      <c r="C306" s="3"/>
      <c r="D306" s="4"/>
      <c r="E306" s="25"/>
      <c r="F306" s="4"/>
      <c r="G306" s="4"/>
      <c r="H306" s="4"/>
      <c r="I306" s="4"/>
      <c r="J306" s="4"/>
      <c r="K306" s="4"/>
      <c r="L306" s="4" t="str">
        <f>IF(I306=1,1,IF(J306=1,2,IF(K306=1,3,"")))</f>
        <v/>
      </c>
      <c r="M306" s="4" t="str" cm="1">
        <f t="array" ref="M306">IFERROR(INDEX(Tabelle1[Spalte104],MATCH(1,(Tabelle1[Spalte1]=Tabelle1[[#This Row],[Spalte1]])*(Tabelle1[Spalte16]=Tabelle1[[#This Row],[Spalte15]]-1),0)),"")</f>
        <v/>
      </c>
      <c r="N306" s="4" t="str">
        <f>IF(M306&lt;&gt;"",L306-M306,"")</f>
        <v/>
      </c>
      <c r="O306" s="25"/>
      <c r="P306" s="4"/>
      <c r="Q306" s="4"/>
      <c r="R306" s="4"/>
      <c r="S306" s="4"/>
      <c r="T306" s="4"/>
      <c r="U306" s="4"/>
      <c r="V306" s="4"/>
      <c r="W306" s="5"/>
      <c r="X306" s="5"/>
      <c r="Y306" s="146">
        <f>DAYS360(Tabelle1[[#This Row],[Spalte15]],Tabelle1[[#This Row],[Spalte16]])/30</f>
        <v>0</v>
      </c>
      <c r="Z306" s="25"/>
      <c r="AA306" s="4"/>
      <c r="AB306" s="4"/>
      <c r="AC306" s="6"/>
      <c r="AD306" s="25"/>
      <c r="AE306" s="4"/>
      <c r="AF306" s="4"/>
      <c r="AG306" s="4"/>
      <c r="AH306" s="4"/>
      <c r="AI306" s="4"/>
      <c r="AJ306" s="4"/>
      <c r="AK306" s="7"/>
      <c r="AL306" s="25"/>
      <c r="AM306" s="4"/>
      <c r="AN306" s="8"/>
      <c r="AO306" s="8"/>
      <c r="AP306" s="9"/>
    </row>
    <row r="307" spans="1:42" x14ac:dyDescent="0.25">
      <c r="A307" s="1"/>
      <c r="B307" s="2"/>
      <c r="C307" s="3"/>
      <c r="D307" s="4"/>
      <c r="E307" s="25"/>
      <c r="F307" s="4"/>
      <c r="G307" s="4"/>
      <c r="H307" s="4"/>
      <c r="I307" s="4"/>
      <c r="J307" s="4"/>
      <c r="K307" s="4"/>
      <c r="L307" s="4" t="str">
        <f>IF(I307=1,1,IF(J307=1,2,IF(K307=1,3,"")))</f>
        <v/>
      </c>
      <c r="M307" s="4" t="str" cm="1">
        <f t="array" ref="M307">IFERROR(INDEX(Tabelle1[Spalte104],MATCH(1,(Tabelle1[Spalte1]=Tabelle1[[#This Row],[Spalte1]])*(Tabelle1[Spalte16]=Tabelle1[[#This Row],[Spalte15]]-1),0)),"")</f>
        <v/>
      </c>
      <c r="N307" s="4" t="str">
        <f>IF(M307&lt;&gt;"",L307-M307,"")</f>
        <v/>
      </c>
      <c r="O307" s="25"/>
      <c r="P307" s="4"/>
      <c r="Q307" s="4"/>
      <c r="R307" s="4"/>
      <c r="S307" s="4"/>
      <c r="T307" s="4"/>
      <c r="U307" s="4"/>
      <c r="V307" s="4"/>
      <c r="W307" s="5"/>
      <c r="X307" s="5"/>
      <c r="Y307" s="146">
        <f>DAYS360(Tabelle1[[#This Row],[Spalte15]],Tabelle1[[#This Row],[Spalte16]])/30</f>
        <v>0</v>
      </c>
      <c r="Z307" s="25"/>
      <c r="AA307" s="4"/>
      <c r="AB307" s="4"/>
      <c r="AC307" s="6"/>
      <c r="AD307" s="25"/>
      <c r="AE307" s="4"/>
      <c r="AF307" s="4"/>
      <c r="AG307" s="4"/>
      <c r="AH307" s="4"/>
      <c r="AI307" s="4"/>
      <c r="AJ307" s="4"/>
      <c r="AK307" s="7"/>
      <c r="AL307" s="25"/>
      <c r="AM307" s="4"/>
      <c r="AN307" s="8"/>
      <c r="AO307" s="8"/>
      <c r="AP307" s="9"/>
    </row>
    <row r="308" spans="1:42" x14ac:dyDescent="0.25">
      <c r="A308" s="1"/>
      <c r="B308" s="2"/>
      <c r="C308" s="3"/>
      <c r="D308" s="4"/>
      <c r="E308" s="25"/>
      <c r="F308" s="4"/>
      <c r="G308" s="4"/>
      <c r="H308" s="4"/>
      <c r="I308" s="4"/>
      <c r="J308" s="4"/>
      <c r="K308" s="4"/>
      <c r="L308" s="4" t="str">
        <f>IF(I308=1,1,IF(J308=1,2,IF(K308=1,3,"")))</f>
        <v/>
      </c>
      <c r="M308" s="4" t="str" cm="1">
        <f t="array" ref="M308">IFERROR(INDEX(Tabelle1[Spalte104],MATCH(1,(Tabelle1[Spalte1]=Tabelle1[[#This Row],[Spalte1]])*(Tabelle1[Spalte16]=Tabelle1[[#This Row],[Spalte15]]-1),0)),"")</f>
        <v/>
      </c>
      <c r="N308" s="4" t="str">
        <f>IF(M308&lt;&gt;"",L308-M308,"")</f>
        <v/>
      </c>
      <c r="O308" s="25"/>
      <c r="P308" s="4"/>
      <c r="Q308" s="4"/>
      <c r="R308" s="4"/>
      <c r="S308" s="4"/>
      <c r="T308" s="4"/>
      <c r="U308" s="4"/>
      <c r="V308" s="4"/>
      <c r="W308" s="5"/>
      <c r="X308" s="5"/>
      <c r="Y308" s="146">
        <f>DAYS360(Tabelle1[[#This Row],[Spalte15]],Tabelle1[[#This Row],[Spalte16]])/30</f>
        <v>0</v>
      </c>
      <c r="Z308" s="25"/>
      <c r="AA308" s="4"/>
      <c r="AB308" s="4"/>
      <c r="AC308" s="6"/>
      <c r="AD308" s="25"/>
      <c r="AE308" s="4"/>
      <c r="AF308" s="4"/>
      <c r="AG308" s="4"/>
      <c r="AH308" s="4"/>
      <c r="AI308" s="4"/>
      <c r="AJ308" s="4"/>
      <c r="AK308" s="7"/>
      <c r="AL308" s="25"/>
      <c r="AM308" s="4"/>
      <c r="AN308" s="8"/>
      <c r="AO308" s="8"/>
      <c r="AP308" s="9"/>
    </row>
    <row r="309" spans="1:42" x14ac:dyDescent="0.25">
      <c r="A309" s="1"/>
      <c r="B309" s="2"/>
      <c r="C309" s="3"/>
      <c r="D309" s="4"/>
      <c r="E309" s="25"/>
      <c r="F309" s="4"/>
      <c r="G309" s="4"/>
      <c r="H309" s="4"/>
      <c r="I309" s="4"/>
      <c r="J309" s="4"/>
      <c r="K309" s="4"/>
      <c r="L309" s="4" t="str">
        <f>IF(I309=1,1,IF(J309=1,2,IF(K309=1,3,"")))</f>
        <v/>
      </c>
      <c r="M309" s="4" t="str" cm="1">
        <f t="array" ref="M309">IFERROR(INDEX(Tabelle1[Spalte104],MATCH(1,(Tabelle1[Spalte1]=Tabelle1[[#This Row],[Spalte1]])*(Tabelle1[Spalte16]=Tabelle1[[#This Row],[Spalte15]]-1),0)),"")</f>
        <v/>
      </c>
      <c r="N309" s="4" t="str">
        <f>IF(M309&lt;&gt;"",L309-M309,"")</f>
        <v/>
      </c>
      <c r="O309" s="25"/>
      <c r="P309" s="4"/>
      <c r="Q309" s="4"/>
      <c r="R309" s="4"/>
      <c r="S309" s="4"/>
      <c r="T309" s="4"/>
      <c r="U309" s="4"/>
      <c r="V309" s="4"/>
      <c r="W309" s="5"/>
      <c r="X309" s="5"/>
      <c r="Y309" s="146">
        <f>DAYS360(Tabelle1[[#This Row],[Spalte15]],Tabelle1[[#This Row],[Spalte16]])/30</f>
        <v>0</v>
      </c>
      <c r="Z309" s="25"/>
      <c r="AA309" s="4"/>
      <c r="AB309" s="4"/>
      <c r="AC309" s="6"/>
      <c r="AD309" s="25"/>
      <c r="AE309" s="4"/>
      <c r="AF309" s="4"/>
      <c r="AG309" s="4"/>
      <c r="AH309" s="4"/>
      <c r="AI309" s="4"/>
      <c r="AJ309" s="4"/>
      <c r="AK309" s="7"/>
      <c r="AL309" s="25"/>
      <c r="AM309" s="4"/>
      <c r="AN309" s="8"/>
      <c r="AO309" s="8"/>
      <c r="AP309" s="9"/>
    </row>
    <row r="310" spans="1:42" x14ac:dyDescent="0.25">
      <c r="A310" s="1"/>
      <c r="B310" s="2"/>
      <c r="C310" s="3"/>
      <c r="D310" s="4"/>
      <c r="E310" s="25"/>
      <c r="F310" s="4"/>
      <c r="G310" s="4"/>
      <c r="H310" s="4"/>
      <c r="I310" s="4"/>
      <c r="J310" s="4"/>
      <c r="K310" s="4"/>
      <c r="L310" s="4" t="str">
        <f>IF(I310=1,1,IF(J310=1,2,IF(K310=1,3,"")))</f>
        <v/>
      </c>
      <c r="M310" s="4" t="str" cm="1">
        <f t="array" ref="M310">IFERROR(INDEX(Tabelle1[Spalte104],MATCH(1,(Tabelle1[Spalte1]=Tabelle1[[#This Row],[Spalte1]])*(Tabelle1[Spalte16]=Tabelle1[[#This Row],[Spalte15]]-1),0)),"")</f>
        <v/>
      </c>
      <c r="N310" s="4" t="str">
        <f>IF(M310&lt;&gt;"",L310-M310,"")</f>
        <v/>
      </c>
      <c r="O310" s="25"/>
      <c r="P310" s="4"/>
      <c r="Q310" s="4"/>
      <c r="R310" s="4"/>
      <c r="S310" s="4"/>
      <c r="T310" s="4"/>
      <c r="U310" s="4"/>
      <c r="V310" s="4"/>
      <c r="W310" s="5"/>
      <c r="X310" s="5"/>
      <c r="Y310" s="146">
        <f>DAYS360(Tabelle1[[#This Row],[Spalte15]],Tabelle1[[#This Row],[Spalte16]])/30</f>
        <v>0</v>
      </c>
      <c r="Z310" s="25"/>
      <c r="AA310" s="4"/>
      <c r="AB310" s="4"/>
      <c r="AC310" s="6"/>
      <c r="AD310" s="25"/>
      <c r="AE310" s="4"/>
      <c r="AF310" s="4"/>
      <c r="AG310" s="4"/>
      <c r="AH310" s="4"/>
      <c r="AI310" s="4"/>
      <c r="AJ310" s="4"/>
      <c r="AK310" s="7"/>
      <c r="AL310" s="25"/>
      <c r="AM310" s="4"/>
      <c r="AN310" s="8"/>
      <c r="AO310" s="8"/>
      <c r="AP310" s="9"/>
    </row>
    <row r="311" spans="1:42" x14ac:dyDescent="0.25">
      <c r="A311" s="1"/>
      <c r="B311" s="2"/>
      <c r="C311" s="3"/>
      <c r="D311" s="4"/>
      <c r="E311" s="25"/>
      <c r="F311" s="4"/>
      <c r="G311" s="4"/>
      <c r="H311" s="4"/>
      <c r="I311" s="4"/>
      <c r="J311" s="4"/>
      <c r="K311" s="4"/>
      <c r="L311" s="4" t="str">
        <f>IF(I311=1,1,IF(J311=1,2,IF(K311=1,3,"")))</f>
        <v/>
      </c>
      <c r="M311" s="4" t="str" cm="1">
        <f t="array" ref="M311">IFERROR(INDEX(Tabelle1[Spalte104],MATCH(1,(Tabelle1[Spalte1]=Tabelle1[[#This Row],[Spalte1]])*(Tabelle1[Spalte16]=Tabelle1[[#This Row],[Spalte15]]-1),0)),"")</f>
        <v/>
      </c>
      <c r="N311" s="4" t="str">
        <f>IF(M311&lt;&gt;"",L311-M311,"")</f>
        <v/>
      </c>
      <c r="O311" s="25"/>
      <c r="P311" s="4"/>
      <c r="Q311" s="4"/>
      <c r="R311" s="4"/>
      <c r="S311" s="4"/>
      <c r="T311" s="4"/>
      <c r="U311" s="4"/>
      <c r="V311" s="4"/>
      <c r="W311" s="5"/>
      <c r="X311" s="5"/>
      <c r="Y311" s="146">
        <f>DAYS360(Tabelle1[[#This Row],[Spalte15]],Tabelle1[[#This Row],[Spalte16]])/30</f>
        <v>0</v>
      </c>
      <c r="Z311" s="25"/>
      <c r="AA311" s="4"/>
      <c r="AB311" s="4"/>
      <c r="AC311" s="6"/>
      <c r="AD311" s="25"/>
      <c r="AE311" s="4"/>
      <c r="AF311" s="4"/>
      <c r="AG311" s="4"/>
      <c r="AH311" s="4"/>
      <c r="AI311" s="4"/>
      <c r="AJ311" s="4"/>
      <c r="AK311" s="7"/>
      <c r="AL311" s="25"/>
      <c r="AM311" s="4"/>
      <c r="AN311" s="8"/>
      <c r="AO311" s="8"/>
      <c r="AP311" s="9"/>
    </row>
    <row r="312" spans="1:42" x14ac:dyDescent="0.25">
      <c r="A312" s="1"/>
      <c r="B312" s="2"/>
      <c r="C312" s="3"/>
      <c r="D312" s="4"/>
      <c r="E312" s="25"/>
      <c r="F312" s="4"/>
      <c r="G312" s="4"/>
      <c r="H312" s="4"/>
      <c r="I312" s="4"/>
      <c r="J312" s="4"/>
      <c r="K312" s="4"/>
      <c r="L312" s="4" t="str">
        <f>IF(I312=1,1,IF(J312=1,2,IF(K312=1,3,"")))</f>
        <v/>
      </c>
      <c r="M312" s="4" t="str" cm="1">
        <f t="array" ref="M312">IFERROR(INDEX(Tabelle1[Spalte104],MATCH(1,(Tabelle1[Spalte1]=Tabelle1[[#This Row],[Spalte1]])*(Tabelle1[Spalte16]=Tabelle1[[#This Row],[Spalte15]]-1),0)),"")</f>
        <v/>
      </c>
      <c r="N312" s="4" t="str">
        <f>IF(M312&lt;&gt;"",L312-M312,"")</f>
        <v/>
      </c>
      <c r="O312" s="25"/>
      <c r="P312" s="4"/>
      <c r="Q312" s="4"/>
      <c r="R312" s="4"/>
      <c r="S312" s="4"/>
      <c r="T312" s="4"/>
      <c r="U312" s="4"/>
      <c r="V312" s="4"/>
      <c r="W312" s="5"/>
      <c r="X312" s="5"/>
      <c r="Y312" s="146">
        <f>DAYS360(Tabelle1[[#This Row],[Spalte15]],Tabelle1[[#This Row],[Spalte16]])/30</f>
        <v>0</v>
      </c>
      <c r="Z312" s="25"/>
      <c r="AA312" s="4"/>
      <c r="AB312" s="4"/>
      <c r="AC312" s="6"/>
      <c r="AD312" s="25"/>
      <c r="AE312" s="4"/>
      <c r="AF312" s="4"/>
      <c r="AG312" s="4"/>
      <c r="AH312" s="4"/>
      <c r="AI312" s="4"/>
      <c r="AJ312" s="4"/>
      <c r="AK312" s="7"/>
      <c r="AL312" s="25"/>
      <c r="AM312" s="4"/>
      <c r="AN312" s="8"/>
      <c r="AO312" s="8"/>
      <c r="AP312" s="9"/>
    </row>
    <row r="313" spans="1:42" x14ac:dyDescent="0.25">
      <c r="A313" s="1"/>
      <c r="B313" s="2"/>
      <c r="C313" s="3"/>
      <c r="D313" s="4"/>
      <c r="E313" s="25"/>
      <c r="F313" s="4"/>
      <c r="G313" s="4"/>
      <c r="H313" s="4"/>
      <c r="I313" s="4"/>
      <c r="J313" s="4"/>
      <c r="K313" s="4"/>
      <c r="L313" s="4" t="str">
        <f>IF(I313=1,1,IF(J313=1,2,IF(K313=1,3,"")))</f>
        <v/>
      </c>
      <c r="M313" s="4" t="str" cm="1">
        <f t="array" ref="M313">IFERROR(INDEX(Tabelle1[Spalte104],MATCH(1,(Tabelle1[Spalte1]=Tabelle1[[#This Row],[Spalte1]])*(Tabelle1[Spalte16]=Tabelle1[[#This Row],[Spalte15]]-1),0)),"")</f>
        <v/>
      </c>
      <c r="N313" s="4" t="str">
        <f>IF(M313&lt;&gt;"",L313-M313,"")</f>
        <v/>
      </c>
      <c r="O313" s="25"/>
      <c r="P313" s="4"/>
      <c r="Q313" s="4"/>
      <c r="R313" s="4"/>
      <c r="S313" s="4"/>
      <c r="T313" s="4"/>
      <c r="U313" s="4"/>
      <c r="V313" s="4"/>
      <c r="W313" s="5"/>
      <c r="X313" s="5"/>
      <c r="Y313" s="146">
        <f>DAYS360(Tabelle1[[#This Row],[Spalte15]],Tabelle1[[#This Row],[Spalte16]])/30</f>
        <v>0</v>
      </c>
      <c r="Z313" s="25"/>
      <c r="AA313" s="4"/>
      <c r="AB313" s="4"/>
      <c r="AC313" s="6"/>
      <c r="AD313" s="25"/>
      <c r="AE313" s="4"/>
      <c r="AF313" s="4"/>
      <c r="AG313" s="4"/>
      <c r="AH313" s="4"/>
      <c r="AI313" s="4"/>
      <c r="AJ313" s="4"/>
      <c r="AK313" s="7"/>
      <c r="AL313" s="25"/>
      <c r="AM313" s="4"/>
      <c r="AN313" s="8"/>
      <c r="AO313" s="8"/>
      <c r="AP313" s="9"/>
    </row>
    <row r="314" spans="1:42" x14ac:dyDescent="0.25">
      <c r="A314" s="1"/>
      <c r="B314" s="2"/>
      <c r="C314" s="3"/>
      <c r="D314" s="4"/>
      <c r="E314" s="25"/>
      <c r="F314" s="4"/>
      <c r="G314" s="4"/>
      <c r="H314" s="4"/>
      <c r="I314" s="4"/>
      <c r="J314" s="4"/>
      <c r="K314" s="4"/>
      <c r="L314" s="4" t="str">
        <f>IF(I314=1,1,IF(J314=1,2,IF(K314=1,3,"")))</f>
        <v/>
      </c>
      <c r="M314" s="4" t="str" cm="1">
        <f t="array" ref="M314">IFERROR(INDEX(Tabelle1[Spalte104],MATCH(1,(Tabelle1[Spalte1]=Tabelle1[[#This Row],[Spalte1]])*(Tabelle1[Spalte16]=Tabelle1[[#This Row],[Spalte15]]-1),0)),"")</f>
        <v/>
      </c>
      <c r="N314" s="4" t="str">
        <f>IF(M314&lt;&gt;"",L314-M314,"")</f>
        <v/>
      </c>
      <c r="O314" s="25"/>
      <c r="P314" s="4"/>
      <c r="Q314" s="4"/>
      <c r="R314" s="4"/>
      <c r="S314" s="4"/>
      <c r="T314" s="4"/>
      <c r="U314" s="4"/>
      <c r="V314" s="4"/>
      <c r="W314" s="5"/>
      <c r="X314" s="5"/>
      <c r="Y314" s="146">
        <f>DAYS360(Tabelle1[[#This Row],[Spalte15]],Tabelle1[[#This Row],[Spalte16]])/30</f>
        <v>0</v>
      </c>
      <c r="Z314" s="25"/>
      <c r="AA314" s="4"/>
      <c r="AB314" s="4"/>
      <c r="AC314" s="6"/>
      <c r="AD314" s="25"/>
      <c r="AE314" s="4"/>
      <c r="AF314" s="4"/>
      <c r="AG314" s="4"/>
      <c r="AH314" s="4"/>
      <c r="AI314" s="4"/>
      <c r="AJ314" s="4"/>
      <c r="AK314" s="7"/>
      <c r="AL314" s="25"/>
      <c r="AM314" s="4"/>
      <c r="AN314" s="8"/>
      <c r="AO314" s="8"/>
      <c r="AP314" s="9"/>
    </row>
    <row r="315" spans="1:42" x14ac:dyDescent="0.25">
      <c r="A315" s="1"/>
      <c r="B315" s="2"/>
      <c r="C315" s="3"/>
      <c r="D315" s="4"/>
      <c r="E315" s="25"/>
      <c r="F315" s="4"/>
      <c r="G315" s="4"/>
      <c r="H315" s="4"/>
      <c r="I315" s="4"/>
      <c r="J315" s="4"/>
      <c r="K315" s="4"/>
      <c r="L315" s="4" t="str">
        <f>IF(I315=1,1,IF(J315=1,2,IF(K315=1,3,"")))</f>
        <v/>
      </c>
      <c r="M315" s="4" t="str" cm="1">
        <f t="array" ref="M315">IFERROR(INDEX(Tabelle1[Spalte104],MATCH(1,(Tabelle1[Spalte1]=Tabelle1[[#This Row],[Spalte1]])*(Tabelle1[Spalte16]=Tabelle1[[#This Row],[Spalte15]]-1),0)),"")</f>
        <v/>
      </c>
      <c r="N315" s="4" t="str">
        <f>IF(M315&lt;&gt;"",L315-M315,"")</f>
        <v/>
      </c>
      <c r="O315" s="25"/>
      <c r="P315" s="4"/>
      <c r="Q315" s="4"/>
      <c r="R315" s="4"/>
      <c r="S315" s="4"/>
      <c r="T315" s="4"/>
      <c r="U315" s="4"/>
      <c r="V315" s="4"/>
      <c r="W315" s="5"/>
      <c r="X315" s="5"/>
      <c r="Y315" s="146">
        <f>DAYS360(Tabelle1[[#This Row],[Spalte15]],Tabelle1[[#This Row],[Spalte16]])/30</f>
        <v>0</v>
      </c>
      <c r="Z315" s="25"/>
      <c r="AA315" s="4"/>
      <c r="AB315" s="4"/>
      <c r="AC315" s="6"/>
      <c r="AD315" s="25"/>
      <c r="AE315" s="4"/>
      <c r="AF315" s="4"/>
      <c r="AG315" s="4"/>
      <c r="AH315" s="4"/>
      <c r="AI315" s="4"/>
      <c r="AJ315" s="4"/>
      <c r="AK315" s="7"/>
      <c r="AL315" s="25"/>
      <c r="AM315" s="4"/>
      <c r="AN315" s="8"/>
      <c r="AO315" s="8"/>
      <c r="AP315" s="9"/>
    </row>
    <row r="316" spans="1:42" x14ac:dyDescent="0.25">
      <c r="A316" s="1"/>
      <c r="B316" s="2"/>
      <c r="C316" s="3"/>
      <c r="D316" s="4"/>
      <c r="E316" s="25"/>
      <c r="F316" s="4"/>
      <c r="G316" s="4"/>
      <c r="H316" s="4"/>
      <c r="I316" s="4"/>
      <c r="J316" s="4"/>
      <c r="K316" s="4"/>
      <c r="L316" s="4" t="str">
        <f>IF(I316=1,1,IF(J316=1,2,IF(K316=1,3,"")))</f>
        <v/>
      </c>
      <c r="M316" s="4" t="str" cm="1">
        <f t="array" ref="M316">IFERROR(INDEX(Tabelle1[Spalte104],MATCH(1,(Tabelle1[Spalte1]=Tabelle1[[#This Row],[Spalte1]])*(Tabelle1[Spalte16]=Tabelle1[[#This Row],[Spalte15]]-1),0)),"")</f>
        <v/>
      </c>
      <c r="N316" s="4" t="str">
        <f>IF(M316&lt;&gt;"",L316-M316,"")</f>
        <v/>
      </c>
      <c r="O316" s="25"/>
      <c r="P316" s="4"/>
      <c r="Q316" s="4"/>
      <c r="R316" s="4"/>
      <c r="S316" s="4"/>
      <c r="T316" s="4"/>
      <c r="U316" s="4"/>
      <c r="V316" s="4"/>
      <c r="W316" s="5"/>
      <c r="X316" s="5"/>
      <c r="Y316" s="146">
        <f>DAYS360(Tabelle1[[#This Row],[Spalte15]],Tabelle1[[#This Row],[Spalte16]])/30</f>
        <v>0</v>
      </c>
      <c r="Z316" s="25"/>
      <c r="AA316" s="4"/>
      <c r="AB316" s="4"/>
      <c r="AC316" s="6"/>
      <c r="AD316" s="25"/>
      <c r="AE316" s="4"/>
      <c r="AF316" s="4"/>
      <c r="AG316" s="4"/>
      <c r="AH316" s="4"/>
      <c r="AI316" s="4"/>
      <c r="AJ316" s="4"/>
      <c r="AK316" s="7"/>
      <c r="AL316" s="25"/>
      <c r="AM316" s="4"/>
      <c r="AN316" s="8"/>
      <c r="AO316" s="8"/>
      <c r="AP316" s="9"/>
    </row>
    <row r="317" spans="1:42" x14ac:dyDescent="0.25">
      <c r="A317" s="1"/>
      <c r="B317" s="2"/>
      <c r="C317" s="3"/>
      <c r="D317" s="4"/>
      <c r="E317" s="25"/>
      <c r="F317" s="4"/>
      <c r="G317" s="4"/>
      <c r="H317" s="4"/>
      <c r="I317" s="4"/>
      <c r="J317" s="4"/>
      <c r="K317" s="4"/>
      <c r="L317" s="4" t="str">
        <f>IF(I317=1,1,IF(J317=1,2,IF(K317=1,3,"")))</f>
        <v/>
      </c>
      <c r="M317" s="4" t="str" cm="1">
        <f t="array" ref="M317">IFERROR(INDEX(Tabelle1[Spalte104],MATCH(1,(Tabelle1[Spalte1]=Tabelle1[[#This Row],[Spalte1]])*(Tabelle1[Spalte16]=Tabelle1[[#This Row],[Spalte15]]-1),0)),"")</f>
        <v/>
      </c>
      <c r="N317" s="4" t="str">
        <f>IF(M317&lt;&gt;"",L317-M317,"")</f>
        <v/>
      </c>
      <c r="O317" s="25"/>
      <c r="P317" s="4"/>
      <c r="Q317" s="4"/>
      <c r="R317" s="4"/>
      <c r="S317" s="4"/>
      <c r="T317" s="4"/>
      <c r="U317" s="4"/>
      <c r="V317" s="4"/>
      <c r="W317" s="5"/>
      <c r="X317" s="5"/>
      <c r="Y317" s="146">
        <f>DAYS360(Tabelle1[[#This Row],[Spalte15]],Tabelle1[[#This Row],[Spalte16]])/30</f>
        <v>0</v>
      </c>
      <c r="Z317" s="25"/>
      <c r="AA317" s="4"/>
      <c r="AB317" s="4"/>
      <c r="AC317" s="6"/>
      <c r="AD317" s="25"/>
      <c r="AE317" s="4"/>
      <c r="AF317" s="4"/>
      <c r="AG317" s="4"/>
      <c r="AH317" s="4"/>
      <c r="AI317" s="4"/>
      <c r="AJ317" s="4"/>
      <c r="AK317" s="7"/>
      <c r="AL317" s="25"/>
      <c r="AM317" s="4"/>
      <c r="AN317" s="8"/>
      <c r="AO317" s="8"/>
      <c r="AP317" s="9"/>
    </row>
    <row r="318" spans="1:42" x14ac:dyDescent="0.25">
      <c r="A318" s="1"/>
      <c r="B318" s="2"/>
      <c r="C318" s="3"/>
      <c r="D318" s="4"/>
      <c r="E318" s="25"/>
      <c r="F318" s="4"/>
      <c r="G318" s="4"/>
      <c r="H318" s="4"/>
      <c r="I318" s="4"/>
      <c r="J318" s="4"/>
      <c r="K318" s="4"/>
      <c r="L318" s="4" t="str">
        <f>IF(I318=1,1,IF(J318=1,2,IF(K318=1,3,"")))</f>
        <v/>
      </c>
      <c r="M318" s="4" t="str" cm="1">
        <f t="array" ref="M318">IFERROR(INDEX(Tabelle1[Spalte104],MATCH(1,(Tabelle1[Spalte1]=Tabelle1[[#This Row],[Spalte1]])*(Tabelle1[Spalte16]=Tabelle1[[#This Row],[Spalte15]]-1),0)),"")</f>
        <v/>
      </c>
      <c r="N318" s="4" t="str">
        <f>IF(M318&lt;&gt;"",L318-M318,"")</f>
        <v/>
      </c>
      <c r="O318" s="25"/>
      <c r="P318" s="4"/>
      <c r="Q318" s="4"/>
      <c r="R318" s="4"/>
      <c r="S318" s="4"/>
      <c r="T318" s="4"/>
      <c r="U318" s="4"/>
      <c r="V318" s="4"/>
      <c r="W318" s="5"/>
      <c r="X318" s="5"/>
      <c r="Y318" s="146">
        <f>DAYS360(Tabelle1[[#This Row],[Spalte15]],Tabelle1[[#This Row],[Spalte16]])/30</f>
        <v>0</v>
      </c>
      <c r="Z318" s="25"/>
      <c r="AA318" s="4"/>
      <c r="AB318" s="4"/>
      <c r="AC318" s="6"/>
      <c r="AD318" s="25"/>
      <c r="AE318" s="4"/>
      <c r="AF318" s="4"/>
      <c r="AG318" s="4"/>
      <c r="AH318" s="4"/>
      <c r="AI318" s="4"/>
      <c r="AJ318" s="4"/>
      <c r="AK318" s="7"/>
      <c r="AL318" s="25"/>
      <c r="AM318" s="4"/>
      <c r="AN318" s="8"/>
      <c r="AO318" s="8"/>
      <c r="AP318" s="9"/>
    </row>
    <row r="319" spans="1:42" x14ac:dyDescent="0.25">
      <c r="A319" s="1"/>
      <c r="B319" s="2"/>
      <c r="C319" s="3"/>
      <c r="D319" s="4"/>
      <c r="E319" s="25"/>
      <c r="F319" s="4"/>
      <c r="G319" s="4"/>
      <c r="H319" s="4"/>
      <c r="I319" s="4"/>
      <c r="J319" s="4"/>
      <c r="K319" s="4"/>
      <c r="L319" s="4" t="str">
        <f>IF(I319=1,1,IF(J319=1,2,IF(K319=1,3,"")))</f>
        <v/>
      </c>
      <c r="M319" s="4" t="str" cm="1">
        <f t="array" ref="M319">IFERROR(INDEX(Tabelle1[Spalte104],MATCH(1,(Tabelle1[Spalte1]=Tabelle1[[#This Row],[Spalte1]])*(Tabelle1[Spalte16]=Tabelle1[[#This Row],[Spalte15]]-1),0)),"")</f>
        <v/>
      </c>
      <c r="N319" s="4" t="str">
        <f>IF(M319&lt;&gt;"",L319-M319,"")</f>
        <v/>
      </c>
      <c r="O319" s="25"/>
      <c r="P319" s="4"/>
      <c r="Q319" s="4"/>
      <c r="R319" s="4"/>
      <c r="S319" s="4"/>
      <c r="T319" s="4"/>
      <c r="U319" s="4"/>
      <c r="V319" s="4"/>
      <c r="W319" s="5"/>
      <c r="X319" s="5"/>
      <c r="Y319" s="146">
        <f>DAYS360(Tabelle1[[#This Row],[Spalte15]],Tabelle1[[#This Row],[Spalte16]])/30</f>
        <v>0</v>
      </c>
      <c r="Z319" s="25"/>
      <c r="AA319" s="4"/>
      <c r="AB319" s="4"/>
      <c r="AC319" s="6"/>
      <c r="AD319" s="25"/>
      <c r="AE319" s="4"/>
      <c r="AF319" s="4"/>
      <c r="AG319" s="4"/>
      <c r="AH319" s="4"/>
      <c r="AI319" s="4"/>
      <c r="AJ319" s="4"/>
      <c r="AK319" s="7"/>
      <c r="AL319" s="25"/>
      <c r="AM319" s="4"/>
      <c r="AN319" s="8"/>
      <c r="AO319" s="8"/>
      <c r="AP319" s="9"/>
    </row>
    <row r="320" spans="1:42" x14ac:dyDescent="0.25">
      <c r="A320" s="1"/>
      <c r="B320" s="2"/>
      <c r="C320" s="3"/>
      <c r="D320" s="4"/>
      <c r="E320" s="25"/>
      <c r="F320" s="4"/>
      <c r="G320" s="4"/>
      <c r="H320" s="4"/>
      <c r="I320" s="4"/>
      <c r="J320" s="4"/>
      <c r="K320" s="4"/>
      <c r="L320" s="4" t="str">
        <f>IF(I320=1,1,IF(J320=1,2,IF(K320=1,3,"")))</f>
        <v/>
      </c>
      <c r="M320" s="4" t="str" cm="1">
        <f t="array" ref="M320">IFERROR(INDEX(Tabelle1[Spalte104],MATCH(1,(Tabelle1[Spalte1]=Tabelle1[[#This Row],[Spalte1]])*(Tabelle1[Spalte16]=Tabelle1[[#This Row],[Spalte15]]-1),0)),"")</f>
        <v/>
      </c>
      <c r="N320" s="4" t="str">
        <f>IF(M320&lt;&gt;"",L320-M320,"")</f>
        <v/>
      </c>
      <c r="O320" s="25"/>
      <c r="P320" s="4"/>
      <c r="Q320" s="4"/>
      <c r="R320" s="4"/>
      <c r="S320" s="4"/>
      <c r="T320" s="4"/>
      <c r="U320" s="4"/>
      <c r="V320" s="4"/>
      <c r="W320" s="5"/>
      <c r="X320" s="5"/>
      <c r="Y320" s="146">
        <f>DAYS360(Tabelle1[[#This Row],[Spalte15]],Tabelle1[[#This Row],[Spalte16]])/30</f>
        <v>0</v>
      </c>
      <c r="Z320" s="25"/>
      <c r="AA320" s="4"/>
      <c r="AB320" s="4"/>
      <c r="AC320" s="6"/>
      <c r="AD320" s="25"/>
      <c r="AE320" s="4"/>
      <c r="AF320" s="4"/>
      <c r="AG320" s="4"/>
      <c r="AH320" s="4"/>
      <c r="AI320" s="4"/>
      <c r="AJ320" s="4"/>
      <c r="AK320" s="7"/>
      <c r="AL320" s="25"/>
      <c r="AM320" s="4"/>
      <c r="AN320" s="8"/>
      <c r="AO320" s="8"/>
      <c r="AP320" s="9"/>
    </row>
    <row r="321" spans="1:42" x14ac:dyDescent="0.25">
      <c r="A321" s="1"/>
      <c r="B321" s="2"/>
      <c r="C321" s="3"/>
      <c r="D321" s="4"/>
      <c r="E321" s="25"/>
      <c r="F321" s="4"/>
      <c r="G321" s="4"/>
      <c r="H321" s="4"/>
      <c r="I321" s="4"/>
      <c r="J321" s="4"/>
      <c r="K321" s="4"/>
      <c r="L321" s="4" t="str">
        <f>IF(I321=1,1,IF(J321=1,2,IF(K321=1,3,"")))</f>
        <v/>
      </c>
      <c r="M321" s="4" t="str" cm="1">
        <f t="array" ref="M321">IFERROR(INDEX(Tabelle1[Spalte104],MATCH(1,(Tabelle1[Spalte1]=Tabelle1[[#This Row],[Spalte1]])*(Tabelle1[Spalte16]=Tabelle1[[#This Row],[Spalte15]]-1),0)),"")</f>
        <v/>
      </c>
      <c r="N321" s="4" t="str">
        <f>IF(M321&lt;&gt;"",L321-M321,"")</f>
        <v/>
      </c>
      <c r="O321" s="25"/>
      <c r="P321" s="4"/>
      <c r="Q321" s="4"/>
      <c r="R321" s="4"/>
      <c r="S321" s="4"/>
      <c r="T321" s="4"/>
      <c r="U321" s="4"/>
      <c r="V321" s="4"/>
      <c r="W321" s="5"/>
      <c r="X321" s="5"/>
      <c r="Y321" s="146">
        <f>DAYS360(Tabelle1[[#This Row],[Spalte15]],Tabelle1[[#This Row],[Spalte16]])/30</f>
        <v>0</v>
      </c>
      <c r="Z321" s="25"/>
      <c r="AA321" s="4"/>
      <c r="AB321" s="4"/>
      <c r="AC321" s="6"/>
      <c r="AD321" s="25"/>
      <c r="AE321" s="4"/>
      <c r="AF321" s="4"/>
      <c r="AG321" s="4"/>
      <c r="AH321" s="4"/>
      <c r="AI321" s="4"/>
      <c r="AJ321" s="4"/>
      <c r="AK321" s="7"/>
      <c r="AL321" s="25"/>
      <c r="AM321" s="4"/>
      <c r="AN321" s="8"/>
      <c r="AO321" s="8"/>
      <c r="AP321" s="9"/>
    </row>
    <row r="322" spans="1:42" x14ac:dyDescent="0.25">
      <c r="A322" s="1"/>
      <c r="B322" s="2"/>
      <c r="C322" s="3"/>
      <c r="D322" s="4"/>
      <c r="E322" s="25"/>
      <c r="F322" s="4"/>
      <c r="G322" s="4"/>
      <c r="H322" s="4"/>
      <c r="I322" s="4"/>
      <c r="J322" s="4"/>
      <c r="K322" s="4"/>
      <c r="L322" s="4" t="str">
        <f>IF(I322=1,1,IF(J322=1,2,IF(K322=1,3,"")))</f>
        <v/>
      </c>
      <c r="M322" s="4" t="str" cm="1">
        <f t="array" ref="M322">IFERROR(INDEX(Tabelle1[Spalte104],MATCH(1,(Tabelle1[Spalte1]=Tabelle1[[#This Row],[Spalte1]])*(Tabelle1[Spalte16]=Tabelle1[[#This Row],[Spalte15]]-1),0)),"")</f>
        <v/>
      </c>
      <c r="N322" s="4" t="str">
        <f>IF(M322&lt;&gt;"",L322-M322,"")</f>
        <v/>
      </c>
      <c r="O322" s="25"/>
      <c r="P322" s="4"/>
      <c r="Q322" s="4"/>
      <c r="R322" s="4"/>
      <c r="S322" s="4"/>
      <c r="T322" s="4"/>
      <c r="U322" s="4"/>
      <c r="V322" s="4"/>
      <c r="W322" s="5"/>
      <c r="X322" s="5"/>
      <c r="Y322" s="146">
        <f>DAYS360(Tabelle1[[#This Row],[Spalte15]],Tabelle1[[#This Row],[Spalte16]])/30</f>
        <v>0</v>
      </c>
      <c r="Z322" s="25"/>
      <c r="AA322" s="4"/>
      <c r="AB322" s="4"/>
      <c r="AC322" s="6"/>
      <c r="AD322" s="25"/>
      <c r="AE322" s="4"/>
      <c r="AF322" s="4"/>
      <c r="AG322" s="4"/>
      <c r="AH322" s="4"/>
      <c r="AI322" s="4"/>
      <c r="AJ322" s="4"/>
      <c r="AK322" s="7"/>
      <c r="AL322" s="25"/>
      <c r="AM322" s="4"/>
      <c r="AN322" s="8"/>
      <c r="AO322" s="8"/>
      <c r="AP322" s="9"/>
    </row>
    <row r="323" spans="1:42" x14ac:dyDescent="0.25">
      <c r="A323" s="1"/>
      <c r="B323" s="2"/>
      <c r="C323" s="3"/>
      <c r="D323" s="4"/>
      <c r="E323" s="25"/>
      <c r="F323" s="4"/>
      <c r="G323" s="4"/>
      <c r="H323" s="4"/>
      <c r="I323" s="4"/>
      <c r="J323" s="4"/>
      <c r="K323" s="4"/>
      <c r="L323" s="4" t="str">
        <f>IF(I323=1,1,IF(J323=1,2,IF(K323=1,3,"")))</f>
        <v/>
      </c>
      <c r="M323" s="4" t="str" cm="1">
        <f t="array" ref="M323">IFERROR(INDEX(Tabelle1[Spalte104],MATCH(1,(Tabelle1[Spalte1]=Tabelle1[[#This Row],[Spalte1]])*(Tabelle1[Spalte16]=Tabelle1[[#This Row],[Spalte15]]-1),0)),"")</f>
        <v/>
      </c>
      <c r="N323" s="4" t="str">
        <f>IF(M323&lt;&gt;"",L323-M323,"")</f>
        <v/>
      </c>
      <c r="O323" s="25"/>
      <c r="P323" s="4"/>
      <c r="Q323" s="4"/>
      <c r="R323" s="4"/>
      <c r="S323" s="4"/>
      <c r="T323" s="4"/>
      <c r="U323" s="4"/>
      <c r="V323" s="4"/>
      <c r="W323" s="5"/>
      <c r="X323" s="5"/>
      <c r="Y323" s="146">
        <f>DAYS360(Tabelle1[[#This Row],[Spalte15]],Tabelle1[[#This Row],[Spalte16]])/30</f>
        <v>0</v>
      </c>
      <c r="Z323" s="25"/>
      <c r="AA323" s="4"/>
      <c r="AB323" s="4"/>
      <c r="AC323" s="6"/>
      <c r="AD323" s="25"/>
      <c r="AE323" s="4"/>
      <c r="AF323" s="4"/>
      <c r="AG323" s="4"/>
      <c r="AH323" s="4"/>
      <c r="AI323" s="4"/>
      <c r="AJ323" s="4"/>
      <c r="AK323" s="7"/>
      <c r="AL323" s="25"/>
      <c r="AM323" s="4"/>
      <c r="AN323" s="8"/>
      <c r="AO323" s="8"/>
      <c r="AP323" s="9"/>
    </row>
    <row r="324" spans="1:42" x14ac:dyDescent="0.25">
      <c r="A324" s="1"/>
      <c r="B324" s="2"/>
      <c r="C324" s="3"/>
      <c r="D324" s="4"/>
      <c r="E324" s="25"/>
      <c r="F324" s="4"/>
      <c r="G324" s="4"/>
      <c r="H324" s="4"/>
      <c r="I324" s="4"/>
      <c r="J324" s="4"/>
      <c r="K324" s="4"/>
      <c r="L324" s="4" t="str">
        <f>IF(I324=1,1,IF(J324=1,2,IF(K324=1,3,"")))</f>
        <v/>
      </c>
      <c r="M324" s="4" t="str" cm="1">
        <f t="array" ref="M324">IFERROR(INDEX(Tabelle1[Spalte104],MATCH(1,(Tabelle1[Spalte1]=Tabelle1[[#This Row],[Spalte1]])*(Tabelle1[Spalte16]=Tabelle1[[#This Row],[Spalte15]]-1),0)),"")</f>
        <v/>
      </c>
      <c r="N324" s="4" t="str">
        <f>IF(M324&lt;&gt;"",L324-M324,"")</f>
        <v/>
      </c>
      <c r="O324" s="25"/>
      <c r="P324" s="4"/>
      <c r="Q324" s="4"/>
      <c r="R324" s="4"/>
      <c r="S324" s="4"/>
      <c r="T324" s="4"/>
      <c r="U324" s="4"/>
      <c r="V324" s="4"/>
      <c r="W324" s="5"/>
      <c r="X324" s="5"/>
      <c r="Y324" s="146">
        <f>DAYS360(Tabelle1[[#This Row],[Spalte15]],Tabelle1[[#This Row],[Spalte16]])/30</f>
        <v>0</v>
      </c>
      <c r="Z324" s="25"/>
      <c r="AA324" s="4"/>
      <c r="AB324" s="4"/>
      <c r="AC324" s="6"/>
      <c r="AD324" s="25"/>
      <c r="AE324" s="4"/>
      <c r="AF324" s="4"/>
      <c r="AG324" s="4"/>
      <c r="AH324" s="4"/>
      <c r="AI324" s="4"/>
      <c r="AJ324" s="4"/>
      <c r="AK324" s="7"/>
      <c r="AL324" s="25"/>
      <c r="AM324" s="4"/>
      <c r="AN324" s="8"/>
      <c r="AO324" s="8"/>
      <c r="AP324" s="9"/>
    </row>
    <row r="325" spans="1:42" x14ac:dyDescent="0.25">
      <c r="A325" s="1"/>
      <c r="B325" s="2"/>
      <c r="C325" s="3"/>
      <c r="D325" s="4"/>
      <c r="E325" s="25"/>
      <c r="F325" s="4"/>
      <c r="G325" s="4"/>
      <c r="H325" s="4"/>
      <c r="I325" s="4"/>
      <c r="J325" s="4"/>
      <c r="K325" s="4"/>
      <c r="L325" s="4" t="str">
        <f>IF(I325=1,1,IF(J325=1,2,IF(K325=1,3,"")))</f>
        <v/>
      </c>
      <c r="M325" s="4" t="str" cm="1">
        <f t="array" ref="M325">IFERROR(INDEX(Tabelle1[Spalte104],MATCH(1,(Tabelle1[Spalte1]=Tabelle1[[#This Row],[Spalte1]])*(Tabelle1[Spalte16]=Tabelle1[[#This Row],[Spalte15]]-1),0)),"")</f>
        <v/>
      </c>
      <c r="N325" s="4" t="str">
        <f>IF(M325&lt;&gt;"",L325-M325,"")</f>
        <v/>
      </c>
      <c r="O325" s="25"/>
      <c r="P325" s="4"/>
      <c r="Q325" s="4"/>
      <c r="R325" s="4"/>
      <c r="S325" s="4"/>
      <c r="T325" s="4"/>
      <c r="U325" s="4"/>
      <c r="V325" s="4"/>
      <c r="W325" s="5"/>
      <c r="X325" s="5"/>
      <c r="Y325" s="146">
        <f>DAYS360(Tabelle1[[#This Row],[Spalte15]],Tabelle1[[#This Row],[Spalte16]])/30</f>
        <v>0</v>
      </c>
      <c r="Z325" s="25"/>
      <c r="AA325" s="4"/>
      <c r="AB325" s="4"/>
      <c r="AC325" s="6"/>
      <c r="AD325" s="25"/>
      <c r="AE325" s="4"/>
      <c r="AF325" s="4"/>
      <c r="AG325" s="4"/>
      <c r="AH325" s="4"/>
      <c r="AI325" s="4"/>
      <c r="AJ325" s="4"/>
      <c r="AK325" s="7"/>
      <c r="AL325" s="25"/>
      <c r="AM325" s="4"/>
      <c r="AN325" s="8"/>
      <c r="AO325" s="8"/>
      <c r="AP325" s="9"/>
    </row>
    <row r="326" spans="1:42" x14ac:dyDescent="0.25">
      <c r="A326" s="1"/>
      <c r="B326" s="2"/>
      <c r="C326" s="3"/>
      <c r="D326" s="4"/>
      <c r="E326" s="25"/>
      <c r="F326" s="4"/>
      <c r="G326" s="4"/>
      <c r="H326" s="4"/>
      <c r="I326" s="4"/>
      <c r="J326" s="4"/>
      <c r="K326" s="4"/>
      <c r="L326" s="4" t="str">
        <f>IF(I326=1,1,IF(J326=1,2,IF(K326=1,3,"")))</f>
        <v/>
      </c>
      <c r="M326" s="4" t="str" cm="1">
        <f t="array" ref="M326">IFERROR(INDEX(Tabelle1[Spalte104],MATCH(1,(Tabelle1[Spalte1]=Tabelle1[[#This Row],[Spalte1]])*(Tabelle1[Spalte16]=Tabelle1[[#This Row],[Spalte15]]-1),0)),"")</f>
        <v/>
      </c>
      <c r="N326" s="4" t="str">
        <f>IF(M326&lt;&gt;"",L326-M326,"")</f>
        <v/>
      </c>
      <c r="O326" s="25"/>
      <c r="P326" s="4"/>
      <c r="Q326" s="4"/>
      <c r="R326" s="4"/>
      <c r="S326" s="4"/>
      <c r="T326" s="4"/>
      <c r="U326" s="4"/>
      <c r="V326" s="4"/>
      <c r="W326" s="5"/>
      <c r="X326" s="5"/>
      <c r="Y326" s="146">
        <f>DAYS360(Tabelle1[[#This Row],[Spalte15]],Tabelle1[[#This Row],[Spalte16]])/30</f>
        <v>0</v>
      </c>
      <c r="Z326" s="25"/>
      <c r="AA326" s="4"/>
      <c r="AB326" s="4"/>
      <c r="AC326" s="6"/>
      <c r="AD326" s="25"/>
      <c r="AE326" s="4"/>
      <c r="AF326" s="4"/>
      <c r="AG326" s="4"/>
      <c r="AH326" s="4"/>
      <c r="AI326" s="4"/>
      <c r="AJ326" s="4"/>
      <c r="AK326" s="7"/>
      <c r="AL326" s="25"/>
      <c r="AM326" s="4"/>
      <c r="AN326" s="8"/>
      <c r="AO326" s="8"/>
      <c r="AP326" s="9"/>
    </row>
    <row r="327" spans="1:42" x14ac:dyDescent="0.25">
      <c r="A327" s="1"/>
      <c r="B327" s="2"/>
      <c r="C327" s="3"/>
      <c r="D327" s="4"/>
      <c r="E327" s="25"/>
      <c r="F327" s="4"/>
      <c r="G327" s="4"/>
      <c r="H327" s="4"/>
      <c r="I327" s="4"/>
      <c r="J327" s="4"/>
      <c r="K327" s="4"/>
      <c r="L327" s="4" t="str">
        <f>IF(I327=1,1,IF(J327=1,2,IF(K327=1,3,"")))</f>
        <v/>
      </c>
      <c r="M327" s="4" t="str" cm="1">
        <f t="array" ref="M327">IFERROR(INDEX(Tabelle1[Spalte104],MATCH(1,(Tabelle1[Spalte1]=Tabelle1[[#This Row],[Spalte1]])*(Tabelle1[Spalte16]=Tabelle1[[#This Row],[Spalte15]]-1),0)),"")</f>
        <v/>
      </c>
      <c r="N327" s="4" t="str">
        <f>IF(M327&lt;&gt;"",L327-M327,"")</f>
        <v/>
      </c>
      <c r="O327" s="25"/>
      <c r="P327" s="4"/>
      <c r="Q327" s="4"/>
      <c r="R327" s="4"/>
      <c r="S327" s="4"/>
      <c r="T327" s="4"/>
      <c r="U327" s="4"/>
      <c r="V327" s="4"/>
      <c r="W327" s="5"/>
      <c r="X327" s="5"/>
      <c r="Y327" s="146">
        <f>DAYS360(Tabelle1[[#This Row],[Spalte15]],Tabelle1[[#This Row],[Spalte16]])/30</f>
        <v>0</v>
      </c>
      <c r="Z327" s="25"/>
      <c r="AA327" s="4"/>
      <c r="AB327" s="4"/>
      <c r="AC327" s="6"/>
      <c r="AD327" s="25"/>
      <c r="AE327" s="4"/>
      <c r="AF327" s="4"/>
      <c r="AG327" s="4"/>
      <c r="AH327" s="4"/>
      <c r="AI327" s="4"/>
      <c r="AJ327" s="4"/>
      <c r="AK327" s="7"/>
      <c r="AL327" s="25"/>
      <c r="AM327" s="4"/>
      <c r="AN327" s="8"/>
      <c r="AO327" s="8"/>
      <c r="AP327" s="9"/>
    </row>
    <row r="328" spans="1:42" x14ac:dyDescent="0.25">
      <c r="A328" s="1"/>
      <c r="B328" s="2"/>
      <c r="C328" s="3"/>
      <c r="D328" s="4"/>
      <c r="E328" s="25"/>
      <c r="F328" s="4"/>
      <c r="G328" s="4"/>
      <c r="H328" s="4"/>
      <c r="I328" s="4"/>
      <c r="J328" s="4"/>
      <c r="K328" s="4"/>
      <c r="L328" s="4" t="str">
        <f>IF(I328=1,1,IF(J328=1,2,IF(K328=1,3,"")))</f>
        <v/>
      </c>
      <c r="M328" s="4" t="str" cm="1">
        <f t="array" ref="M328">IFERROR(INDEX(Tabelle1[Spalte104],MATCH(1,(Tabelle1[Spalte1]=Tabelle1[[#This Row],[Spalte1]])*(Tabelle1[Spalte16]=Tabelle1[[#This Row],[Spalte15]]-1),0)),"")</f>
        <v/>
      </c>
      <c r="N328" s="4" t="str">
        <f>IF(M328&lt;&gt;"",L328-M328,"")</f>
        <v/>
      </c>
      <c r="O328" s="25"/>
      <c r="P328" s="4"/>
      <c r="Q328" s="4"/>
      <c r="R328" s="4"/>
      <c r="S328" s="4"/>
      <c r="T328" s="4"/>
      <c r="U328" s="4"/>
      <c r="V328" s="4"/>
      <c r="W328" s="5"/>
      <c r="X328" s="5"/>
      <c r="Y328" s="146">
        <f>DAYS360(Tabelle1[[#This Row],[Spalte15]],Tabelle1[[#This Row],[Spalte16]])/30</f>
        <v>0</v>
      </c>
      <c r="Z328" s="25"/>
      <c r="AA328" s="4"/>
      <c r="AB328" s="4"/>
      <c r="AC328" s="6"/>
      <c r="AD328" s="25"/>
      <c r="AE328" s="4"/>
      <c r="AF328" s="4"/>
      <c r="AG328" s="4"/>
      <c r="AH328" s="4"/>
      <c r="AI328" s="4"/>
      <c r="AJ328" s="4"/>
      <c r="AK328" s="7"/>
      <c r="AL328" s="25"/>
      <c r="AM328" s="4"/>
      <c r="AN328" s="8"/>
      <c r="AO328" s="8"/>
      <c r="AP328" s="9"/>
    </row>
    <row r="329" spans="1:42" x14ac:dyDescent="0.25">
      <c r="A329" s="1"/>
      <c r="B329" s="2"/>
      <c r="C329" s="3"/>
      <c r="D329" s="4"/>
      <c r="E329" s="25"/>
      <c r="F329" s="4"/>
      <c r="G329" s="4"/>
      <c r="H329" s="4"/>
      <c r="I329" s="4"/>
      <c r="J329" s="4"/>
      <c r="K329" s="4"/>
      <c r="L329" s="4" t="str">
        <f>IF(I329=1,1,IF(J329=1,2,IF(K329=1,3,"")))</f>
        <v/>
      </c>
      <c r="M329" s="4" t="str" cm="1">
        <f t="array" ref="M329">IFERROR(INDEX(Tabelle1[Spalte104],MATCH(1,(Tabelle1[Spalte1]=Tabelle1[[#This Row],[Spalte1]])*(Tabelle1[Spalte16]=Tabelle1[[#This Row],[Spalte15]]-1),0)),"")</f>
        <v/>
      </c>
      <c r="N329" s="4" t="str">
        <f>IF(M329&lt;&gt;"",L329-M329,"")</f>
        <v/>
      </c>
      <c r="O329" s="25"/>
      <c r="P329" s="4"/>
      <c r="Q329" s="4"/>
      <c r="R329" s="4"/>
      <c r="S329" s="4"/>
      <c r="T329" s="4"/>
      <c r="U329" s="4"/>
      <c r="V329" s="4"/>
      <c r="W329" s="5"/>
      <c r="X329" s="5"/>
      <c r="Y329" s="146">
        <f>DAYS360(Tabelle1[[#This Row],[Spalte15]],Tabelle1[[#This Row],[Spalte16]])/30</f>
        <v>0</v>
      </c>
      <c r="Z329" s="25"/>
      <c r="AA329" s="4"/>
      <c r="AB329" s="4"/>
      <c r="AC329" s="6"/>
      <c r="AD329" s="25"/>
      <c r="AE329" s="4"/>
      <c r="AF329" s="4"/>
      <c r="AG329" s="4"/>
      <c r="AH329" s="4"/>
      <c r="AI329" s="4"/>
      <c r="AJ329" s="4"/>
      <c r="AK329" s="7"/>
      <c r="AL329" s="25"/>
      <c r="AM329" s="4"/>
      <c r="AN329" s="8"/>
      <c r="AO329" s="8"/>
      <c r="AP329" s="9"/>
    </row>
    <row r="330" spans="1:42" x14ac:dyDescent="0.25">
      <c r="A330" s="1"/>
      <c r="B330" s="2"/>
      <c r="C330" s="3"/>
      <c r="D330" s="4"/>
      <c r="E330" s="25"/>
      <c r="F330" s="4"/>
      <c r="G330" s="4"/>
      <c r="H330" s="4"/>
      <c r="I330" s="4"/>
      <c r="J330" s="4"/>
      <c r="K330" s="4"/>
      <c r="L330" s="4" t="str">
        <f>IF(I330=1,1,IF(J330=1,2,IF(K330=1,3,"")))</f>
        <v/>
      </c>
      <c r="M330" s="4" t="str" cm="1">
        <f t="array" ref="M330">IFERROR(INDEX(Tabelle1[Spalte104],MATCH(1,(Tabelle1[Spalte1]=Tabelle1[[#This Row],[Spalte1]])*(Tabelle1[Spalte16]=Tabelle1[[#This Row],[Spalte15]]-1),0)),"")</f>
        <v/>
      </c>
      <c r="N330" s="4" t="str">
        <f>IF(M330&lt;&gt;"",L330-M330,"")</f>
        <v/>
      </c>
      <c r="O330" s="25"/>
      <c r="P330" s="4"/>
      <c r="Q330" s="4"/>
      <c r="R330" s="4"/>
      <c r="S330" s="4"/>
      <c r="T330" s="4"/>
      <c r="U330" s="4"/>
      <c r="V330" s="4"/>
      <c r="W330" s="5"/>
      <c r="X330" s="5"/>
      <c r="Y330" s="146">
        <f>DAYS360(Tabelle1[[#This Row],[Spalte15]],Tabelle1[[#This Row],[Spalte16]])/30</f>
        <v>0</v>
      </c>
      <c r="Z330" s="25"/>
      <c r="AA330" s="4"/>
      <c r="AB330" s="4"/>
      <c r="AC330" s="6"/>
      <c r="AD330" s="25"/>
      <c r="AE330" s="4"/>
      <c r="AF330" s="4"/>
      <c r="AG330" s="4"/>
      <c r="AH330" s="4"/>
      <c r="AI330" s="4"/>
      <c r="AJ330" s="4"/>
      <c r="AK330" s="7"/>
      <c r="AL330" s="25"/>
      <c r="AM330" s="4"/>
      <c r="AN330" s="8"/>
      <c r="AO330" s="8"/>
      <c r="AP330" s="9"/>
    </row>
    <row r="331" spans="1:42" x14ac:dyDescent="0.25">
      <c r="A331" s="1"/>
      <c r="B331" s="2"/>
      <c r="C331" s="3"/>
      <c r="D331" s="4"/>
      <c r="E331" s="25"/>
      <c r="F331" s="4"/>
      <c r="G331" s="4"/>
      <c r="H331" s="4"/>
      <c r="I331" s="4"/>
      <c r="J331" s="4"/>
      <c r="K331" s="4"/>
      <c r="L331" s="4" t="str">
        <f>IF(I331=1,1,IF(J331=1,2,IF(K331=1,3,"")))</f>
        <v/>
      </c>
      <c r="M331" s="4" t="str" cm="1">
        <f t="array" ref="M331">IFERROR(INDEX(Tabelle1[Spalte104],MATCH(1,(Tabelle1[Spalte1]=Tabelle1[[#This Row],[Spalte1]])*(Tabelle1[Spalte16]=Tabelle1[[#This Row],[Spalte15]]-1),0)),"")</f>
        <v/>
      </c>
      <c r="N331" s="4" t="str">
        <f>IF(M331&lt;&gt;"",L331-M331,"")</f>
        <v/>
      </c>
      <c r="O331" s="25"/>
      <c r="P331" s="4"/>
      <c r="Q331" s="4"/>
      <c r="R331" s="4"/>
      <c r="S331" s="4"/>
      <c r="T331" s="4"/>
      <c r="U331" s="4"/>
      <c r="V331" s="4"/>
      <c r="W331" s="5"/>
      <c r="X331" s="5"/>
      <c r="Y331" s="146">
        <f>DAYS360(Tabelle1[[#This Row],[Spalte15]],Tabelle1[[#This Row],[Spalte16]])/30</f>
        <v>0</v>
      </c>
      <c r="Z331" s="25"/>
      <c r="AA331" s="4"/>
      <c r="AB331" s="4"/>
      <c r="AC331" s="6"/>
      <c r="AD331" s="25"/>
      <c r="AE331" s="4"/>
      <c r="AF331" s="4"/>
      <c r="AG331" s="4"/>
      <c r="AH331" s="4"/>
      <c r="AI331" s="4"/>
      <c r="AJ331" s="4"/>
      <c r="AK331" s="7"/>
      <c r="AL331" s="25"/>
      <c r="AM331" s="4"/>
      <c r="AN331" s="8"/>
      <c r="AO331" s="8"/>
      <c r="AP331" s="9"/>
    </row>
    <row r="332" spans="1:42" x14ac:dyDescent="0.25">
      <c r="A332" s="1"/>
      <c r="B332" s="2"/>
      <c r="C332" s="3"/>
      <c r="D332" s="4"/>
      <c r="E332" s="25"/>
      <c r="F332" s="4"/>
      <c r="G332" s="4"/>
      <c r="H332" s="4"/>
      <c r="I332" s="4"/>
      <c r="J332" s="4"/>
      <c r="K332" s="4"/>
      <c r="L332" s="4" t="str">
        <f>IF(I332=1,1,IF(J332=1,2,IF(K332=1,3,"")))</f>
        <v/>
      </c>
      <c r="M332" s="4" t="str" cm="1">
        <f t="array" ref="M332">IFERROR(INDEX(Tabelle1[Spalte104],MATCH(1,(Tabelle1[Spalte1]=Tabelle1[[#This Row],[Spalte1]])*(Tabelle1[Spalte16]=Tabelle1[[#This Row],[Spalte15]]-1),0)),"")</f>
        <v/>
      </c>
      <c r="N332" s="4" t="str">
        <f>IF(M332&lt;&gt;"",L332-M332,"")</f>
        <v/>
      </c>
      <c r="O332" s="25"/>
      <c r="P332" s="4"/>
      <c r="Q332" s="4"/>
      <c r="R332" s="4"/>
      <c r="S332" s="4"/>
      <c r="T332" s="4"/>
      <c r="U332" s="4"/>
      <c r="V332" s="4"/>
      <c r="W332" s="5"/>
      <c r="X332" s="5"/>
      <c r="Y332" s="146">
        <f>DAYS360(Tabelle1[[#This Row],[Spalte15]],Tabelle1[[#This Row],[Spalte16]])/30</f>
        <v>0</v>
      </c>
      <c r="Z332" s="25"/>
      <c r="AA332" s="4"/>
      <c r="AB332" s="4"/>
      <c r="AC332" s="6"/>
      <c r="AD332" s="25"/>
      <c r="AE332" s="4"/>
      <c r="AF332" s="4"/>
      <c r="AG332" s="4"/>
      <c r="AH332" s="4"/>
      <c r="AI332" s="4"/>
      <c r="AJ332" s="4"/>
      <c r="AK332" s="7"/>
      <c r="AL332" s="25"/>
      <c r="AM332" s="4"/>
      <c r="AN332" s="8"/>
      <c r="AO332" s="8"/>
      <c r="AP332" s="9"/>
    </row>
    <row r="333" spans="1:42" x14ac:dyDescent="0.25">
      <c r="A333" s="1"/>
      <c r="B333" s="2"/>
      <c r="C333" s="3"/>
      <c r="D333" s="4"/>
      <c r="E333" s="25"/>
      <c r="F333" s="4"/>
      <c r="G333" s="4"/>
      <c r="H333" s="4"/>
      <c r="I333" s="4"/>
      <c r="J333" s="4"/>
      <c r="K333" s="4"/>
      <c r="L333" s="4" t="str">
        <f>IF(I333=1,1,IF(J333=1,2,IF(K333=1,3,"")))</f>
        <v/>
      </c>
      <c r="M333" s="4" t="str" cm="1">
        <f t="array" ref="M333">IFERROR(INDEX(Tabelle1[Spalte104],MATCH(1,(Tabelle1[Spalte1]=Tabelle1[[#This Row],[Spalte1]])*(Tabelle1[Spalte16]=Tabelle1[[#This Row],[Spalte15]]-1),0)),"")</f>
        <v/>
      </c>
      <c r="N333" s="4" t="str">
        <f>IF(M333&lt;&gt;"",L333-M333,"")</f>
        <v/>
      </c>
      <c r="O333" s="25"/>
      <c r="P333" s="4"/>
      <c r="Q333" s="4"/>
      <c r="R333" s="4"/>
      <c r="S333" s="4"/>
      <c r="T333" s="4"/>
      <c r="U333" s="4"/>
      <c r="V333" s="4"/>
      <c r="W333" s="5"/>
      <c r="X333" s="5"/>
      <c r="Y333" s="146">
        <f>DAYS360(Tabelle1[[#This Row],[Spalte15]],Tabelle1[[#This Row],[Spalte16]])/30</f>
        <v>0</v>
      </c>
      <c r="Z333" s="25"/>
      <c r="AA333" s="4"/>
      <c r="AB333" s="4"/>
      <c r="AC333" s="6"/>
      <c r="AD333" s="25"/>
      <c r="AE333" s="4"/>
      <c r="AF333" s="4"/>
      <c r="AG333" s="4"/>
      <c r="AH333" s="4"/>
      <c r="AI333" s="4"/>
      <c r="AJ333" s="4"/>
      <c r="AK333" s="7"/>
      <c r="AL333" s="25"/>
      <c r="AM333" s="4"/>
      <c r="AN333" s="8"/>
      <c r="AO333" s="8"/>
      <c r="AP333" s="9"/>
    </row>
    <row r="334" spans="1:42" x14ac:dyDescent="0.25">
      <c r="A334" s="1"/>
      <c r="B334" s="2"/>
      <c r="C334" s="3"/>
      <c r="D334" s="4"/>
      <c r="E334" s="25"/>
      <c r="F334" s="4"/>
      <c r="G334" s="4"/>
      <c r="H334" s="4"/>
      <c r="I334" s="4"/>
      <c r="J334" s="4"/>
      <c r="K334" s="4"/>
      <c r="L334" s="4" t="str">
        <f>IF(I334=1,1,IF(J334=1,2,IF(K334=1,3,"")))</f>
        <v/>
      </c>
      <c r="M334" s="4" t="str" cm="1">
        <f t="array" ref="M334">IFERROR(INDEX(Tabelle1[Spalte104],MATCH(1,(Tabelle1[Spalte1]=Tabelle1[[#This Row],[Spalte1]])*(Tabelle1[Spalte16]=Tabelle1[[#This Row],[Spalte15]]-1),0)),"")</f>
        <v/>
      </c>
      <c r="N334" s="4" t="str">
        <f>IF(M334&lt;&gt;"",L334-M334,"")</f>
        <v/>
      </c>
      <c r="O334" s="25"/>
      <c r="P334" s="4"/>
      <c r="Q334" s="4"/>
      <c r="R334" s="4"/>
      <c r="S334" s="4"/>
      <c r="T334" s="4"/>
      <c r="U334" s="4"/>
      <c r="V334" s="4"/>
      <c r="W334" s="5"/>
      <c r="X334" s="5"/>
      <c r="Y334" s="146">
        <f>DAYS360(Tabelle1[[#This Row],[Spalte15]],Tabelle1[[#This Row],[Spalte16]])/30</f>
        <v>0</v>
      </c>
      <c r="Z334" s="25"/>
      <c r="AA334" s="4"/>
      <c r="AB334" s="4"/>
      <c r="AC334" s="6"/>
      <c r="AD334" s="25"/>
      <c r="AE334" s="4"/>
      <c r="AF334" s="4"/>
      <c r="AG334" s="4"/>
      <c r="AH334" s="4"/>
      <c r="AI334" s="4"/>
      <c r="AJ334" s="4"/>
      <c r="AK334" s="7"/>
      <c r="AL334" s="25"/>
      <c r="AM334" s="4"/>
      <c r="AN334" s="8"/>
      <c r="AO334" s="8"/>
      <c r="AP334" s="9"/>
    </row>
    <row r="335" spans="1:42" x14ac:dyDescent="0.25">
      <c r="A335" s="1"/>
      <c r="B335" s="2"/>
      <c r="C335" s="3"/>
      <c r="D335" s="4"/>
      <c r="E335" s="25"/>
      <c r="F335" s="4"/>
      <c r="G335" s="4"/>
      <c r="H335" s="4"/>
      <c r="I335" s="4"/>
      <c r="J335" s="4"/>
      <c r="K335" s="4"/>
      <c r="L335" s="4" t="str">
        <f>IF(I335=1,1,IF(J335=1,2,IF(K335=1,3,"")))</f>
        <v/>
      </c>
      <c r="M335" s="4" t="str" cm="1">
        <f t="array" ref="M335">IFERROR(INDEX(Tabelle1[Spalte104],MATCH(1,(Tabelle1[Spalte1]=Tabelle1[[#This Row],[Spalte1]])*(Tabelle1[Spalte16]=Tabelle1[[#This Row],[Spalte15]]-1),0)),"")</f>
        <v/>
      </c>
      <c r="N335" s="4" t="str">
        <f>IF(M335&lt;&gt;"",L335-M335,"")</f>
        <v/>
      </c>
      <c r="O335" s="25"/>
      <c r="P335" s="4"/>
      <c r="Q335" s="4"/>
      <c r="R335" s="4"/>
      <c r="S335" s="4"/>
      <c r="T335" s="4"/>
      <c r="U335" s="4"/>
      <c r="V335" s="4"/>
      <c r="W335" s="5"/>
      <c r="X335" s="5"/>
      <c r="Y335" s="146">
        <f>DAYS360(Tabelle1[[#This Row],[Spalte15]],Tabelle1[[#This Row],[Spalte16]])/30</f>
        <v>0</v>
      </c>
      <c r="Z335" s="25"/>
      <c r="AA335" s="4"/>
      <c r="AB335" s="4"/>
      <c r="AC335" s="6"/>
      <c r="AD335" s="25"/>
      <c r="AE335" s="4"/>
      <c r="AF335" s="4"/>
      <c r="AG335" s="4"/>
      <c r="AH335" s="4"/>
      <c r="AI335" s="4"/>
      <c r="AJ335" s="4"/>
      <c r="AK335" s="7"/>
      <c r="AL335" s="25"/>
      <c r="AM335" s="4"/>
      <c r="AN335" s="8"/>
      <c r="AO335" s="8"/>
      <c r="AP335" s="9"/>
    </row>
    <row r="336" spans="1:42" x14ac:dyDescent="0.25">
      <c r="A336" s="1"/>
      <c r="B336" s="2"/>
      <c r="C336" s="3"/>
      <c r="D336" s="4"/>
      <c r="E336" s="25"/>
      <c r="F336" s="4"/>
      <c r="G336" s="4"/>
      <c r="H336" s="4"/>
      <c r="I336" s="4"/>
      <c r="J336" s="4"/>
      <c r="K336" s="4"/>
      <c r="L336" s="4" t="str">
        <f>IF(I336=1,1,IF(J336=1,2,IF(K336=1,3,"")))</f>
        <v/>
      </c>
      <c r="M336" s="4" t="str" cm="1">
        <f t="array" ref="M336">IFERROR(INDEX(Tabelle1[Spalte104],MATCH(1,(Tabelle1[Spalte1]=Tabelle1[[#This Row],[Spalte1]])*(Tabelle1[Spalte16]=Tabelle1[[#This Row],[Spalte15]]-1),0)),"")</f>
        <v/>
      </c>
      <c r="N336" s="4" t="str">
        <f>IF(M336&lt;&gt;"",L336-M336,"")</f>
        <v/>
      </c>
      <c r="O336" s="25"/>
      <c r="P336" s="4"/>
      <c r="Q336" s="4"/>
      <c r="R336" s="4"/>
      <c r="S336" s="4"/>
      <c r="T336" s="4"/>
      <c r="U336" s="4"/>
      <c r="V336" s="4"/>
      <c r="W336" s="5"/>
      <c r="X336" s="5"/>
      <c r="Y336" s="146">
        <f>DAYS360(Tabelle1[[#This Row],[Spalte15]],Tabelle1[[#This Row],[Spalte16]])/30</f>
        <v>0</v>
      </c>
      <c r="Z336" s="25"/>
      <c r="AA336" s="4"/>
      <c r="AB336" s="4"/>
      <c r="AC336" s="6"/>
      <c r="AD336" s="25"/>
      <c r="AE336" s="4"/>
      <c r="AF336" s="4"/>
      <c r="AG336" s="4"/>
      <c r="AH336" s="4"/>
      <c r="AI336" s="4"/>
      <c r="AJ336" s="4"/>
      <c r="AK336" s="7"/>
      <c r="AL336" s="25"/>
      <c r="AM336" s="4"/>
      <c r="AN336" s="8"/>
      <c r="AO336" s="8"/>
      <c r="AP336" s="9"/>
    </row>
    <row r="337" spans="1:42" x14ac:dyDescent="0.25">
      <c r="A337" s="1"/>
      <c r="B337" s="2"/>
      <c r="C337" s="3"/>
      <c r="D337" s="4"/>
      <c r="E337" s="25"/>
      <c r="F337" s="4"/>
      <c r="G337" s="4"/>
      <c r="H337" s="4"/>
      <c r="I337" s="4"/>
      <c r="J337" s="4"/>
      <c r="K337" s="4"/>
      <c r="L337" s="4" t="str">
        <f>IF(I337=1,1,IF(J337=1,2,IF(K337=1,3,"")))</f>
        <v/>
      </c>
      <c r="M337" s="4" t="str" cm="1">
        <f t="array" ref="M337">IFERROR(INDEX(Tabelle1[Spalte104],MATCH(1,(Tabelle1[Spalte1]=Tabelle1[[#This Row],[Spalte1]])*(Tabelle1[Spalte16]=Tabelle1[[#This Row],[Spalte15]]-1),0)),"")</f>
        <v/>
      </c>
      <c r="N337" s="4" t="str">
        <f>IF(M337&lt;&gt;"",L337-M337,"")</f>
        <v/>
      </c>
      <c r="O337" s="25"/>
      <c r="P337" s="4"/>
      <c r="Q337" s="4"/>
      <c r="R337" s="4"/>
      <c r="S337" s="4"/>
      <c r="T337" s="4"/>
      <c r="U337" s="4"/>
      <c r="V337" s="4"/>
      <c r="W337" s="5"/>
      <c r="X337" s="5"/>
      <c r="Y337" s="146">
        <f>DAYS360(Tabelle1[[#This Row],[Spalte15]],Tabelle1[[#This Row],[Spalte16]])/30</f>
        <v>0</v>
      </c>
      <c r="Z337" s="25"/>
      <c r="AA337" s="4"/>
      <c r="AB337" s="4"/>
      <c r="AC337" s="6"/>
      <c r="AD337" s="25"/>
      <c r="AE337" s="4"/>
      <c r="AF337" s="4"/>
      <c r="AG337" s="4"/>
      <c r="AH337" s="4"/>
      <c r="AI337" s="4"/>
      <c r="AJ337" s="4"/>
      <c r="AK337" s="7"/>
      <c r="AL337" s="25"/>
      <c r="AM337" s="4"/>
      <c r="AN337" s="8"/>
      <c r="AO337" s="8"/>
      <c r="AP337" s="9"/>
    </row>
    <row r="338" spans="1:42" x14ac:dyDescent="0.25">
      <c r="A338" s="1"/>
      <c r="B338" s="2"/>
      <c r="C338" s="3"/>
      <c r="D338" s="4"/>
      <c r="E338" s="25"/>
      <c r="F338" s="4"/>
      <c r="G338" s="4"/>
      <c r="H338" s="4"/>
      <c r="I338" s="4"/>
      <c r="J338" s="4"/>
      <c r="K338" s="4"/>
      <c r="L338" s="4" t="str">
        <f>IF(I338=1,1,IF(J338=1,2,IF(K338=1,3,"")))</f>
        <v/>
      </c>
      <c r="M338" s="4" t="str" cm="1">
        <f t="array" ref="M338">IFERROR(INDEX(Tabelle1[Spalte104],MATCH(1,(Tabelle1[Spalte1]=Tabelle1[[#This Row],[Spalte1]])*(Tabelle1[Spalte16]=Tabelle1[[#This Row],[Spalte15]]-1),0)),"")</f>
        <v/>
      </c>
      <c r="N338" s="4" t="str">
        <f>IF(M338&lt;&gt;"",L338-M338,"")</f>
        <v/>
      </c>
      <c r="O338" s="25"/>
      <c r="P338" s="4"/>
      <c r="Q338" s="4"/>
      <c r="R338" s="4"/>
      <c r="S338" s="4"/>
      <c r="T338" s="4"/>
      <c r="U338" s="4"/>
      <c r="V338" s="4"/>
      <c r="W338" s="5"/>
      <c r="X338" s="5"/>
      <c r="Y338" s="146">
        <f>DAYS360(Tabelle1[[#This Row],[Spalte15]],Tabelle1[[#This Row],[Spalte16]])/30</f>
        <v>0</v>
      </c>
      <c r="Z338" s="25"/>
      <c r="AA338" s="4"/>
      <c r="AB338" s="4"/>
      <c r="AC338" s="6"/>
      <c r="AD338" s="25"/>
      <c r="AE338" s="4"/>
      <c r="AF338" s="4"/>
      <c r="AG338" s="4"/>
      <c r="AH338" s="4"/>
      <c r="AI338" s="4"/>
      <c r="AJ338" s="4"/>
      <c r="AK338" s="7"/>
      <c r="AL338" s="25"/>
      <c r="AM338" s="4"/>
      <c r="AN338" s="8"/>
      <c r="AO338" s="8"/>
      <c r="AP338" s="9"/>
    </row>
    <row r="339" spans="1:42" x14ac:dyDescent="0.25">
      <c r="A339" s="1"/>
      <c r="B339" s="2"/>
      <c r="C339" s="3"/>
      <c r="D339" s="4"/>
      <c r="E339" s="25"/>
      <c r="F339" s="4"/>
      <c r="G339" s="4"/>
      <c r="H339" s="4"/>
      <c r="I339" s="4"/>
      <c r="J339" s="4"/>
      <c r="K339" s="4"/>
      <c r="L339" s="4" t="str">
        <f>IF(I339=1,1,IF(J339=1,2,IF(K339=1,3,"")))</f>
        <v/>
      </c>
      <c r="M339" s="4" t="str" cm="1">
        <f t="array" ref="M339">IFERROR(INDEX(Tabelle1[Spalte104],MATCH(1,(Tabelle1[Spalte1]=Tabelle1[[#This Row],[Spalte1]])*(Tabelle1[Spalte16]=Tabelle1[[#This Row],[Spalte15]]-1),0)),"")</f>
        <v/>
      </c>
      <c r="N339" s="4" t="str">
        <f>IF(M339&lt;&gt;"",L339-M339,"")</f>
        <v/>
      </c>
      <c r="O339" s="25"/>
      <c r="P339" s="4"/>
      <c r="Q339" s="4"/>
      <c r="R339" s="4"/>
      <c r="S339" s="4"/>
      <c r="T339" s="4"/>
      <c r="U339" s="4"/>
      <c r="V339" s="4"/>
      <c r="W339" s="5"/>
      <c r="X339" s="5"/>
      <c r="Y339" s="146">
        <f>DAYS360(Tabelle1[[#This Row],[Spalte15]],Tabelle1[[#This Row],[Spalte16]])/30</f>
        <v>0</v>
      </c>
      <c r="Z339" s="25"/>
      <c r="AA339" s="4"/>
      <c r="AB339" s="4"/>
      <c r="AC339" s="6"/>
      <c r="AD339" s="25"/>
      <c r="AE339" s="4"/>
      <c r="AF339" s="4"/>
      <c r="AG339" s="4"/>
      <c r="AH339" s="4"/>
      <c r="AI339" s="4"/>
      <c r="AJ339" s="4"/>
      <c r="AK339" s="7"/>
      <c r="AL339" s="25"/>
      <c r="AM339" s="4"/>
      <c r="AN339" s="8"/>
      <c r="AO339" s="8"/>
      <c r="AP339" s="9"/>
    </row>
    <row r="340" spans="1:42" x14ac:dyDescent="0.25">
      <c r="A340" s="1"/>
      <c r="B340" s="2"/>
      <c r="C340" s="3"/>
      <c r="D340" s="4"/>
      <c r="E340" s="25"/>
      <c r="F340" s="4"/>
      <c r="G340" s="4"/>
      <c r="H340" s="4"/>
      <c r="I340" s="4"/>
      <c r="J340" s="4"/>
      <c r="K340" s="4"/>
      <c r="L340" s="4" t="str">
        <f>IF(I340=1,1,IF(J340=1,2,IF(K340=1,3,"")))</f>
        <v/>
      </c>
      <c r="M340" s="4" t="str" cm="1">
        <f t="array" ref="M340">IFERROR(INDEX(Tabelle1[Spalte104],MATCH(1,(Tabelle1[Spalte1]=Tabelle1[[#This Row],[Spalte1]])*(Tabelle1[Spalte16]=Tabelle1[[#This Row],[Spalte15]]-1),0)),"")</f>
        <v/>
      </c>
      <c r="N340" s="4" t="str">
        <f>IF(M340&lt;&gt;"",L340-M340,"")</f>
        <v/>
      </c>
      <c r="O340" s="25"/>
      <c r="P340" s="4"/>
      <c r="Q340" s="4"/>
      <c r="R340" s="4"/>
      <c r="S340" s="4"/>
      <c r="T340" s="4"/>
      <c r="U340" s="4"/>
      <c r="V340" s="4"/>
      <c r="W340" s="5"/>
      <c r="X340" s="5"/>
      <c r="Y340" s="146">
        <f>DAYS360(Tabelle1[[#This Row],[Spalte15]],Tabelle1[[#This Row],[Spalte16]])/30</f>
        <v>0</v>
      </c>
      <c r="Z340" s="25"/>
      <c r="AA340" s="4"/>
      <c r="AB340" s="4"/>
      <c r="AC340" s="6"/>
      <c r="AD340" s="25"/>
      <c r="AE340" s="4"/>
      <c r="AF340" s="4"/>
      <c r="AG340" s="4"/>
      <c r="AH340" s="4"/>
      <c r="AI340" s="4"/>
      <c r="AJ340" s="4"/>
      <c r="AK340" s="7"/>
      <c r="AL340" s="25"/>
      <c r="AM340" s="4"/>
      <c r="AN340" s="8"/>
      <c r="AO340" s="8"/>
      <c r="AP340" s="9"/>
    </row>
    <row r="341" spans="1:42" x14ac:dyDescent="0.25">
      <c r="A341" s="1"/>
      <c r="B341" s="2"/>
      <c r="C341" s="3"/>
      <c r="D341" s="4"/>
      <c r="E341" s="25"/>
      <c r="F341" s="4"/>
      <c r="G341" s="4"/>
      <c r="H341" s="4"/>
      <c r="I341" s="4"/>
      <c r="J341" s="4"/>
      <c r="K341" s="4"/>
      <c r="L341" s="4" t="str">
        <f>IF(I341=1,1,IF(J341=1,2,IF(K341=1,3,"")))</f>
        <v/>
      </c>
      <c r="M341" s="4" t="str" cm="1">
        <f t="array" ref="M341">IFERROR(INDEX(Tabelle1[Spalte104],MATCH(1,(Tabelle1[Spalte1]=Tabelle1[[#This Row],[Spalte1]])*(Tabelle1[Spalte16]=Tabelle1[[#This Row],[Spalte15]]-1),0)),"")</f>
        <v/>
      </c>
      <c r="N341" s="4" t="str">
        <f>IF(M341&lt;&gt;"",L341-M341,"")</f>
        <v/>
      </c>
      <c r="O341" s="25"/>
      <c r="P341" s="4"/>
      <c r="Q341" s="4"/>
      <c r="R341" s="4"/>
      <c r="S341" s="4"/>
      <c r="T341" s="4"/>
      <c r="U341" s="4"/>
      <c r="V341" s="4"/>
      <c r="W341" s="5"/>
      <c r="X341" s="5"/>
      <c r="Y341" s="146">
        <f>DAYS360(Tabelle1[[#This Row],[Spalte15]],Tabelle1[[#This Row],[Spalte16]])/30</f>
        <v>0</v>
      </c>
      <c r="Z341" s="25"/>
      <c r="AA341" s="4"/>
      <c r="AB341" s="4"/>
      <c r="AC341" s="6"/>
      <c r="AD341" s="25"/>
      <c r="AE341" s="4"/>
      <c r="AF341" s="4"/>
      <c r="AG341" s="4"/>
      <c r="AH341" s="4"/>
      <c r="AI341" s="4"/>
      <c r="AJ341" s="4"/>
      <c r="AK341" s="7"/>
      <c r="AL341" s="25"/>
      <c r="AM341" s="4"/>
      <c r="AN341" s="8"/>
      <c r="AO341" s="8"/>
      <c r="AP341" s="9"/>
    </row>
    <row r="342" spans="1:42" x14ac:dyDescent="0.25">
      <c r="A342" s="1"/>
      <c r="B342" s="2"/>
      <c r="C342" s="3"/>
      <c r="D342" s="4"/>
      <c r="E342" s="25"/>
      <c r="F342" s="4"/>
      <c r="G342" s="4"/>
      <c r="H342" s="4"/>
      <c r="I342" s="4"/>
      <c r="J342" s="4"/>
      <c r="K342" s="4"/>
      <c r="L342" s="4" t="str">
        <f>IF(I342=1,1,IF(J342=1,2,IF(K342=1,3,"")))</f>
        <v/>
      </c>
      <c r="M342" s="4" t="str" cm="1">
        <f t="array" ref="M342">IFERROR(INDEX(Tabelle1[Spalte104],MATCH(1,(Tabelle1[Spalte1]=Tabelle1[[#This Row],[Spalte1]])*(Tabelle1[Spalte16]=Tabelle1[[#This Row],[Spalte15]]-1),0)),"")</f>
        <v/>
      </c>
      <c r="N342" s="4" t="str">
        <f>IF(M342&lt;&gt;"",L342-M342,"")</f>
        <v/>
      </c>
      <c r="O342" s="25"/>
      <c r="P342" s="4"/>
      <c r="Q342" s="4"/>
      <c r="R342" s="4"/>
      <c r="S342" s="4"/>
      <c r="T342" s="4"/>
      <c r="U342" s="4"/>
      <c r="V342" s="4"/>
      <c r="W342" s="5"/>
      <c r="X342" s="5"/>
      <c r="Y342" s="146">
        <f>DAYS360(Tabelle1[[#This Row],[Spalte15]],Tabelle1[[#This Row],[Spalte16]])/30</f>
        <v>0</v>
      </c>
      <c r="Z342" s="25"/>
      <c r="AA342" s="4"/>
      <c r="AB342" s="4"/>
      <c r="AC342" s="6"/>
      <c r="AD342" s="25"/>
      <c r="AE342" s="4"/>
      <c r="AF342" s="4"/>
      <c r="AG342" s="4"/>
      <c r="AH342" s="4"/>
      <c r="AI342" s="4"/>
      <c r="AJ342" s="4"/>
      <c r="AK342" s="7"/>
      <c r="AL342" s="25"/>
      <c r="AM342" s="4"/>
      <c r="AN342" s="8"/>
      <c r="AO342" s="8"/>
      <c r="AP342" s="9"/>
    </row>
    <row r="343" spans="1:42" x14ac:dyDescent="0.25">
      <c r="A343" s="1"/>
      <c r="B343" s="2"/>
      <c r="C343" s="3"/>
      <c r="D343" s="4"/>
      <c r="E343" s="25"/>
      <c r="F343" s="4"/>
      <c r="G343" s="4"/>
      <c r="H343" s="4"/>
      <c r="I343" s="4"/>
      <c r="J343" s="4"/>
      <c r="K343" s="4"/>
      <c r="L343" s="4" t="str">
        <f>IF(I343=1,1,IF(J343=1,2,IF(K343=1,3,"")))</f>
        <v/>
      </c>
      <c r="M343" s="4" t="str" cm="1">
        <f t="array" ref="M343">IFERROR(INDEX(Tabelle1[Spalte104],MATCH(1,(Tabelle1[Spalte1]=Tabelle1[[#This Row],[Spalte1]])*(Tabelle1[Spalte16]=Tabelle1[[#This Row],[Spalte15]]-1),0)),"")</f>
        <v/>
      </c>
      <c r="N343" s="4" t="str">
        <f>IF(M343&lt;&gt;"",L343-M343,"")</f>
        <v/>
      </c>
      <c r="O343" s="25"/>
      <c r="P343" s="4"/>
      <c r="Q343" s="4"/>
      <c r="R343" s="4"/>
      <c r="S343" s="4"/>
      <c r="T343" s="4"/>
      <c r="U343" s="4"/>
      <c r="V343" s="4"/>
      <c r="W343" s="5"/>
      <c r="X343" s="5"/>
      <c r="Y343" s="146">
        <f>DAYS360(Tabelle1[[#This Row],[Spalte15]],Tabelle1[[#This Row],[Spalte16]])/30</f>
        <v>0</v>
      </c>
      <c r="Z343" s="25"/>
      <c r="AA343" s="4"/>
      <c r="AB343" s="4"/>
      <c r="AC343" s="6"/>
      <c r="AD343" s="25"/>
      <c r="AE343" s="4"/>
      <c r="AF343" s="4"/>
      <c r="AG343" s="4"/>
      <c r="AH343" s="4"/>
      <c r="AI343" s="4"/>
      <c r="AJ343" s="4"/>
      <c r="AK343" s="7"/>
      <c r="AL343" s="25"/>
      <c r="AM343" s="4"/>
      <c r="AN343" s="8"/>
      <c r="AO343" s="8"/>
      <c r="AP343" s="9"/>
    </row>
    <row r="344" spans="1:42" x14ac:dyDescent="0.25">
      <c r="A344" s="1"/>
      <c r="B344" s="2"/>
      <c r="C344" s="3"/>
      <c r="D344" s="4"/>
      <c r="E344" s="25"/>
      <c r="F344" s="4"/>
      <c r="G344" s="4"/>
      <c r="H344" s="4"/>
      <c r="I344" s="4"/>
      <c r="J344" s="4"/>
      <c r="K344" s="4"/>
      <c r="L344" s="4" t="str">
        <f>IF(I344=1,1,IF(J344=1,2,IF(K344=1,3,"")))</f>
        <v/>
      </c>
      <c r="M344" s="4" t="str" cm="1">
        <f t="array" ref="M344">IFERROR(INDEX(Tabelle1[Spalte104],MATCH(1,(Tabelle1[Spalte1]=Tabelle1[[#This Row],[Spalte1]])*(Tabelle1[Spalte16]=Tabelle1[[#This Row],[Spalte15]]-1),0)),"")</f>
        <v/>
      </c>
      <c r="N344" s="4" t="str">
        <f>IF(M344&lt;&gt;"",L344-M344,"")</f>
        <v/>
      </c>
      <c r="O344" s="25"/>
      <c r="P344" s="4"/>
      <c r="Q344" s="4"/>
      <c r="R344" s="4"/>
      <c r="S344" s="4"/>
      <c r="T344" s="4"/>
      <c r="U344" s="4"/>
      <c r="V344" s="4"/>
      <c r="W344" s="5"/>
      <c r="X344" s="5"/>
      <c r="Y344" s="146">
        <f>DAYS360(Tabelle1[[#This Row],[Spalte15]],Tabelle1[[#This Row],[Spalte16]])/30</f>
        <v>0</v>
      </c>
      <c r="Z344" s="25"/>
      <c r="AA344" s="4"/>
      <c r="AB344" s="4"/>
      <c r="AC344" s="6"/>
      <c r="AD344" s="25"/>
      <c r="AE344" s="4"/>
      <c r="AF344" s="4"/>
      <c r="AG344" s="4"/>
      <c r="AH344" s="4"/>
      <c r="AI344" s="4"/>
      <c r="AJ344" s="4"/>
      <c r="AK344" s="7"/>
      <c r="AL344" s="25"/>
      <c r="AM344" s="4"/>
      <c r="AN344" s="8"/>
      <c r="AO344" s="8"/>
      <c r="AP344" s="9"/>
    </row>
    <row r="345" spans="1:42" x14ac:dyDescent="0.25">
      <c r="A345" s="1"/>
      <c r="B345" s="2"/>
      <c r="C345" s="3"/>
      <c r="D345" s="4"/>
      <c r="E345" s="25"/>
      <c r="F345" s="4"/>
      <c r="G345" s="4"/>
      <c r="H345" s="4"/>
      <c r="I345" s="4"/>
      <c r="J345" s="4"/>
      <c r="K345" s="4"/>
      <c r="L345" s="4" t="str">
        <f>IF(I345=1,1,IF(J345=1,2,IF(K345=1,3,"")))</f>
        <v/>
      </c>
      <c r="M345" s="4" t="str" cm="1">
        <f t="array" ref="M345">IFERROR(INDEX(Tabelle1[Spalte104],MATCH(1,(Tabelle1[Spalte1]=Tabelle1[[#This Row],[Spalte1]])*(Tabelle1[Spalte16]=Tabelle1[[#This Row],[Spalte15]]-1),0)),"")</f>
        <v/>
      </c>
      <c r="N345" s="4" t="str">
        <f>IF(M345&lt;&gt;"",L345-M345,"")</f>
        <v/>
      </c>
      <c r="O345" s="25"/>
      <c r="P345" s="4"/>
      <c r="Q345" s="4"/>
      <c r="R345" s="4"/>
      <c r="S345" s="4"/>
      <c r="T345" s="4"/>
      <c r="U345" s="4"/>
      <c r="V345" s="4"/>
      <c r="W345" s="5"/>
      <c r="X345" s="5"/>
      <c r="Y345" s="146">
        <f>DAYS360(Tabelle1[[#This Row],[Spalte15]],Tabelle1[[#This Row],[Spalte16]])/30</f>
        <v>0</v>
      </c>
      <c r="Z345" s="25"/>
      <c r="AA345" s="4"/>
      <c r="AB345" s="4"/>
      <c r="AC345" s="6"/>
      <c r="AD345" s="25"/>
      <c r="AE345" s="4"/>
      <c r="AF345" s="4"/>
      <c r="AG345" s="4"/>
      <c r="AH345" s="4"/>
      <c r="AI345" s="4"/>
      <c r="AJ345" s="4"/>
      <c r="AK345" s="7"/>
      <c r="AL345" s="25"/>
      <c r="AM345" s="4"/>
      <c r="AN345" s="8"/>
      <c r="AO345" s="8"/>
      <c r="AP345" s="9"/>
    </row>
    <row r="346" spans="1:42" x14ac:dyDescent="0.25">
      <c r="A346" s="1"/>
      <c r="B346" s="2"/>
      <c r="C346" s="3"/>
      <c r="D346" s="4"/>
      <c r="E346" s="25"/>
      <c r="F346" s="4"/>
      <c r="G346" s="4"/>
      <c r="H346" s="4"/>
      <c r="I346" s="4"/>
      <c r="J346" s="4"/>
      <c r="K346" s="4"/>
      <c r="L346" s="4" t="str">
        <f>IF(I346=1,1,IF(J346=1,2,IF(K346=1,3,"")))</f>
        <v/>
      </c>
      <c r="M346" s="4" t="str" cm="1">
        <f t="array" ref="M346">IFERROR(INDEX(Tabelle1[Spalte104],MATCH(1,(Tabelle1[Spalte1]=Tabelle1[[#This Row],[Spalte1]])*(Tabelle1[Spalte16]=Tabelle1[[#This Row],[Spalte15]]-1),0)),"")</f>
        <v/>
      </c>
      <c r="N346" s="4" t="str">
        <f>IF(M346&lt;&gt;"",L346-M346,"")</f>
        <v/>
      </c>
      <c r="O346" s="25"/>
      <c r="P346" s="4"/>
      <c r="Q346" s="4"/>
      <c r="R346" s="4"/>
      <c r="S346" s="4"/>
      <c r="T346" s="4"/>
      <c r="U346" s="4"/>
      <c r="V346" s="4"/>
      <c r="W346" s="5"/>
      <c r="X346" s="5"/>
      <c r="Y346" s="146">
        <f>DAYS360(Tabelle1[[#This Row],[Spalte15]],Tabelle1[[#This Row],[Spalte16]])/30</f>
        <v>0</v>
      </c>
      <c r="Z346" s="25"/>
      <c r="AA346" s="4"/>
      <c r="AB346" s="4"/>
      <c r="AC346" s="6"/>
      <c r="AD346" s="25"/>
      <c r="AE346" s="4"/>
      <c r="AF346" s="4"/>
      <c r="AG346" s="4"/>
      <c r="AH346" s="4"/>
      <c r="AI346" s="4"/>
      <c r="AJ346" s="4"/>
      <c r="AK346" s="7"/>
      <c r="AL346" s="25"/>
      <c r="AM346" s="4"/>
      <c r="AN346" s="8"/>
      <c r="AO346" s="8"/>
      <c r="AP346" s="9"/>
    </row>
    <row r="347" spans="1:42" x14ac:dyDescent="0.25">
      <c r="A347" s="1"/>
      <c r="B347" s="2"/>
      <c r="C347" s="3"/>
      <c r="D347" s="4"/>
      <c r="E347" s="25"/>
      <c r="F347" s="4"/>
      <c r="G347" s="4"/>
      <c r="H347" s="4"/>
      <c r="I347" s="4"/>
      <c r="J347" s="4"/>
      <c r="K347" s="4"/>
      <c r="L347" s="4" t="str">
        <f>IF(I347=1,1,IF(J347=1,2,IF(K347=1,3,"")))</f>
        <v/>
      </c>
      <c r="M347" s="4" t="str" cm="1">
        <f t="array" ref="M347">IFERROR(INDEX(Tabelle1[Spalte104],MATCH(1,(Tabelle1[Spalte1]=Tabelle1[[#This Row],[Spalte1]])*(Tabelle1[Spalte16]=Tabelle1[[#This Row],[Spalte15]]-1),0)),"")</f>
        <v/>
      </c>
      <c r="N347" s="4" t="str">
        <f>IF(M347&lt;&gt;"",L347-M347,"")</f>
        <v/>
      </c>
      <c r="O347" s="25"/>
      <c r="P347" s="4"/>
      <c r="Q347" s="4"/>
      <c r="R347" s="4"/>
      <c r="S347" s="4"/>
      <c r="T347" s="4"/>
      <c r="U347" s="4"/>
      <c r="V347" s="4"/>
      <c r="W347" s="5"/>
      <c r="X347" s="5"/>
      <c r="Y347" s="146">
        <f>DAYS360(Tabelle1[[#This Row],[Spalte15]],Tabelle1[[#This Row],[Spalte16]])/30</f>
        <v>0</v>
      </c>
      <c r="Z347" s="25"/>
      <c r="AA347" s="4"/>
      <c r="AB347" s="4"/>
      <c r="AC347" s="6"/>
      <c r="AD347" s="25"/>
      <c r="AE347" s="4"/>
      <c r="AF347" s="4"/>
      <c r="AG347" s="4"/>
      <c r="AH347" s="4"/>
      <c r="AI347" s="4"/>
      <c r="AJ347" s="4"/>
      <c r="AK347" s="7"/>
      <c r="AL347" s="25"/>
      <c r="AM347" s="4"/>
      <c r="AN347" s="8"/>
      <c r="AO347" s="8"/>
      <c r="AP347" s="9"/>
    </row>
    <row r="348" spans="1:42" x14ac:dyDescent="0.25">
      <c r="A348" s="1"/>
      <c r="B348" s="2"/>
      <c r="C348" s="3"/>
      <c r="D348" s="4"/>
      <c r="E348" s="25"/>
      <c r="F348" s="4"/>
      <c r="G348" s="4"/>
      <c r="H348" s="4"/>
      <c r="I348" s="4"/>
      <c r="J348" s="4"/>
      <c r="K348" s="4"/>
      <c r="L348" s="4" t="str">
        <f>IF(I348=1,1,IF(J348=1,2,IF(K348=1,3,"")))</f>
        <v/>
      </c>
      <c r="M348" s="4" t="str" cm="1">
        <f t="array" ref="M348">IFERROR(INDEX(Tabelle1[Spalte104],MATCH(1,(Tabelle1[Spalte1]=Tabelle1[[#This Row],[Spalte1]])*(Tabelle1[Spalte16]=Tabelle1[[#This Row],[Spalte15]]-1),0)),"")</f>
        <v/>
      </c>
      <c r="N348" s="4" t="str">
        <f>IF(M348&lt;&gt;"",L348-M348,"")</f>
        <v/>
      </c>
      <c r="O348" s="25"/>
      <c r="P348" s="4"/>
      <c r="Q348" s="4"/>
      <c r="R348" s="4"/>
      <c r="S348" s="4"/>
      <c r="T348" s="4"/>
      <c r="U348" s="4"/>
      <c r="V348" s="4"/>
      <c r="W348" s="5"/>
      <c r="X348" s="5"/>
      <c r="Y348" s="146">
        <f>DAYS360(Tabelle1[[#This Row],[Spalte15]],Tabelle1[[#This Row],[Spalte16]])/30</f>
        <v>0</v>
      </c>
      <c r="Z348" s="25"/>
      <c r="AA348" s="4"/>
      <c r="AB348" s="4"/>
      <c r="AC348" s="6"/>
      <c r="AD348" s="25"/>
      <c r="AE348" s="4"/>
      <c r="AF348" s="4"/>
      <c r="AG348" s="4"/>
      <c r="AH348" s="4"/>
      <c r="AI348" s="4"/>
      <c r="AJ348" s="4"/>
      <c r="AK348" s="7"/>
      <c r="AL348" s="25"/>
      <c r="AM348" s="4"/>
      <c r="AN348" s="8"/>
      <c r="AO348" s="8"/>
      <c r="AP348" s="9"/>
    </row>
    <row r="349" spans="1:42" x14ac:dyDescent="0.25">
      <c r="A349" s="1"/>
      <c r="B349" s="2"/>
      <c r="C349" s="3"/>
      <c r="D349" s="4"/>
      <c r="E349" s="25"/>
      <c r="F349" s="4"/>
      <c r="G349" s="4"/>
      <c r="H349" s="4"/>
      <c r="I349" s="4"/>
      <c r="J349" s="4"/>
      <c r="K349" s="4"/>
      <c r="L349" s="4" t="str">
        <f>IF(I349=1,1,IF(J349=1,2,IF(K349=1,3,"")))</f>
        <v/>
      </c>
      <c r="M349" s="4" t="str" cm="1">
        <f t="array" ref="M349">IFERROR(INDEX(Tabelle1[Spalte104],MATCH(1,(Tabelle1[Spalte1]=Tabelle1[[#This Row],[Spalte1]])*(Tabelle1[Spalte16]=Tabelle1[[#This Row],[Spalte15]]-1),0)),"")</f>
        <v/>
      </c>
      <c r="N349" s="4" t="str">
        <f>IF(M349&lt;&gt;"",L349-M349,"")</f>
        <v/>
      </c>
      <c r="O349" s="25"/>
      <c r="P349" s="4"/>
      <c r="Q349" s="4"/>
      <c r="R349" s="4"/>
      <c r="S349" s="4"/>
      <c r="T349" s="4"/>
      <c r="U349" s="4"/>
      <c r="V349" s="4"/>
      <c r="W349" s="5"/>
      <c r="X349" s="5"/>
      <c r="Y349" s="146">
        <f>DAYS360(Tabelle1[[#This Row],[Spalte15]],Tabelle1[[#This Row],[Spalte16]])/30</f>
        <v>0</v>
      </c>
      <c r="Z349" s="25"/>
      <c r="AA349" s="4"/>
      <c r="AB349" s="4"/>
      <c r="AC349" s="6"/>
      <c r="AD349" s="25"/>
      <c r="AE349" s="4"/>
      <c r="AF349" s="4"/>
      <c r="AG349" s="4"/>
      <c r="AH349" s="4"/>
      <c r="AI349" s="4"/>
      <c r="AJ349" s="4"/>
      <c r="AK349" s="7"/>
      <c r="AL349" s="25"/>
      <c r="AM349" s="4"/>
      <c r="AN349" s="8"/>
      <c r="AO349" s="8"/>
      <c r="AP349" s="9"/>
    </row>
    <row r="350" spans="1:42" x14ac:dyDescent="0.25">
      <c r="A350" s="1"/>
      <c r="B350" s="2"/>
      <c r="C350" s="3"/>
      <c r="D350" s="4"/>
      <c r="E350" s="25"/>
      <c r="F350" s="4"/>
      <c r="G350" s="4"/>
      <c r="H350" s="4"/>
      <c r="I350" s="4"/>
      <c r="J350" s="4"/>
      <c r="K350" s="4"/>
      <c r="L350" s="4" t="str">
        <f>IF(I350=1,1,IF(J350=1,2,IF(K350=1,3,"")))</f>
        <v/>
      </c>
      <c r="M350" s="4" t="str" cm="1">
        <f t="array" ref="M350">IFERROR(INDEX(Tabelle1[Spalte104],MATCH(1,(Tabelle1[Spalte1]=Tabelle1[[#This Row],[Spalte1]])*(Tabelle1[Spalte16]=Tabelle1[[#This Row],[Spalte15]]-1),0)),"")</f>
        <v/>
      </c>
      <c r="N350" s="4" t="str">
        <f>IF(M350&lt;&gt;"",L350-M350,"")</f>
        <v/>
      </c>
      <c r="O350" s="25"/>
      <c r="P350" s="4"/>
      <c r="Q350" s="4"/>
      <c r="R350" s="4"/>
      <c r="S350" s="4"/>
      <c r="T350" s="4"/>
      <c r="U350" s="4"/>
      <c r="V350" s="4"/>
      <c r="W350" s="5"/>
      <c r="X350" s="5"/>
      <c r="Y350" s="146">
        <f>DAYS360(Tabelle1[[#This Row],[Spalte15]],Tabelle1[[#This Row],[Spalte16]])/30</f>
        <v>0</v>
      </c>
      <c r="Z350" s="25"/>
      <c r="AA350" s="4"/>
      <c r="AB350" s="4"/>
      <c r="AC350" s="6"/>
      <c r="AD350" s="25"/>
      <c r="AE350" s="4"/>
      <c r="AF350" s="4"/>
      <c r="AG350" s="4"/>
      <c r="AH350" s="4"/>
      <c r="AI350" s="4"/>
      <c r="AJ350" s="4"/>
      <c r="AK350" s="7"/>
      <c r="AL350" s="25"/>
      <c r="AM350" s="4"/>
      <c r="AN350" s="8"/>
      <c r="AO350" s="8"/>
      <c r="AP350" s="9"/>
    </row>
    <row r="351" spans="1:42" x14ac:dyDescent="0.25">
      <c r="A351" s="1"/>
      <c r="B351" s="2"/>
      <c r="C351" s="3"/>
      <c r="D351" s="4"/>
      <c r="E351" s="25"/>
      <c r="F351" s="4"/>
      <c r="G351" s="4"/>
      <c r="H351" s="4"/>
      <c r="I351" s="4"/>
      <c r="J351" s="4"/>
      <c r="K351" s="4"/>
      <c r="L351" s="4" t="str">
        <f>IF(I351=1,1,IF(J351=1,2,IF(K351=1,3,"")))</f>
        <v/>
      </c>
      <c r="M351" s="4" t="str" cm="1">
        <f t="array" ref="M351">IFERROR(INDEX(Tabelle1[Spalte104],MATCH(1,(Tabelle1[Spalte1]=Tabelle1[[#This Row],[Spalte1]])*(Tabelle1[Spalte16]=Tabelle1[[#This Row],[Spalte15]]-1),0)),"")</f>
        <v/>
      </c>
      <c r="N351" s="4" t="str">
        <f>IF(M351&lt;&gt;"",L351-M351,"")</f>
        <v/>
      </c>
      <c r="O351" s="25"/>
      <c r="P351" s="4"/>
      <c r="Q351" s="4"/>
      <c r="R351" s="4"/>
      <c r="S351" s="4"/>
      <c r="T351" s="4"/>
      <c r="U351" s="4"/>
      <c r="V351" s="4"/>
      <c r="W351" s="5"/>
      <c r="X351" s="5"/>
      <c r="Y351" s="146">
        <f>DAYS360(Tabelle1[[#This Row],[Spalte15]],Tabelle1[[#This Row],[Spalte16]])/30</f>
        <v>0</v>
      </c>
      <c r="Z351" s="25"/>
      <c r="AA351" s="4"/>
      <c r="AB351" s="4"/>
      <c r="AC351" s="6"/>
      <c r="AD351" s="25"/>
      <c r="AE351" s="4"/>
      <c r="AF351" s="4"/>
      <c r="AG351" s="4"/>
      <c r="AH351" s="4"/>
      <c r="AI351" s="4"/>
      <c r="AJ351" s="4"/>
      <c r="AK351" s="7"/>
      <c r="AL351" s="25"/>
      <c r="AM351" s="4"/>
      <c r="AN351" s="8"/>
      <c r="AO351" s="8"/>
      <c r="AP351" s="9"/>
    </row>
    <row r="352" spans="1:42" x14ac:dyDescent="0.25">
      <c r="A352" s="1"/>
      <c r="B352" s="2"/>
      <c r="C352" s="3"/>
      <c r="D352" s="4"/>
      <c r="E352" s="25"/>
      <c r="F352" s="4"/>
      <c r="G352" s="4"/>
      <c r="H352" s="4"/>
      <c r="I352" s="4"/>
      <c r="J352" s="4"/>
      <c r="K352" s="4"/>
      <c r="L352" s="4" t="str">
        <f>IF(I352=1,1,IF(J352=1,2,IF(K352=1,3,"")))</f>
        <v/>
      </c>
      <c r="M352" s="4" t="str" cm="1">
        <f t="array" ref="M352">IFERROR(INDEX(Tabelle1[Spalte104],MATCH(1,(Tabelle1[Spalte1]=Tabelle1[[#This Row],[Spalte1]])*(Tabelle1[Spalte16]=Tabelle1[[#This Row],[Spalte15]]-1),0)),"")</f>
        <v/>
      </c>
      <c r="N352" s="4" t="str">
        <f>IF(M352&lt;&gt;"",L352-M352,"")</f>
        <v/>
      </c>
      <c r="O352" s="25"/>
      <c r="P352" s="4"/>
      <c r="Q352" s="4"/>
      <c r="R352" s="4"/>
      <c r="S352" s="4"/>
      <c r="T352" s="4"/>
      <c r="U352" s="4"/>
      <c r="V352" s="4"/>
      <c r="W352" s="5"/>
      <c r="X352" s="5"/>
      <c r="Y352" s="146">
        <f>DAYS360(Tabelle1[[#This Row],[Spalte15]],Tabelle1[[#This Row],[Spalte16]])/30</f>
        <v>0</v>
      </c>
      <c r="Z352" s="25"/>
      <c r="AA352" s="4"/>
      <c r="AB352" s="4"/>
      <c r="AC352" s="6"/>
      <c r="AD352" s="25"/>
      <c r="AE352" s="4"/>
      <c r="AF352" s="4"/>
      <c r="AG352" s="4"/>
      <c r="AH352" s="4"/>
      <c r="AI352" s="4"/>
      <c r="AJ352" s="4"/>
      <c r="AK352" s="7"/>
      <c r="AL352" s="25"/>
      <c r="AM352" s="4"/>
      <c r="AN352" s="8"/>
      <c r="AO352" s="8"/>
      <c r="AP352" s="9"/>
    </row>
    <row r="353" spans="1:42" x14ac:dyDescent="0.25">
      <c r="A353" s="1"/>
      <c r="B353" s="2"/>
      <c r="C353" s="3"/>
      <c r="D353" s="4"/>
      <c r="E353" s="25"/>
      <c r="F353" s="4"/>
      <c r="G353" s="4"/>
      <c r="H353" s="4"/>
      <c r="I353" s="4"/>
      <c r="J353" s="4"/>
      <c r="K353" s="4"/>
      <c r="L353" s="4" t="str">
        <f>IF(I353=1,1,IF(J353=1,2,IF(K353=1,3,"")))</f>
        <v/>
      </c>
      <c r="M353" s="4" t="str" cm="1">
        <f t="array" ref="M353">IFERROR(INDEX(Tabelle1[Spalte104],MATCH(1,(Tabelle1[Spalte1]=Tabelle1[[#This Row],[Spalte1]])*(Tabelle1[Spalte16]=Tabelle1[[#This Row],[Spalte15]]-1),0)),"")</f>
        <v/>
      </c>
      <c r="N353" s="4" t="str">
        <f>IF(M353&lt;&gt;"",L353-M353,"")</f>
        <v/>
      </c>
      <c r="O353" s="25"/>
      <c r="P353" s="4"/>
      <c r="Q353" s="4"/>
      <c r="R353" s="4"/>
      <c r="S353" s="4"/>
      <c r="T353" s="4"/>
      <c r="U353" s="4"/>
      <c r="V353" s="4"/>
      <c r="W353" s="5"/>
      <c r="X353" s="5"/>
      <c r="Y353" s="146">
        <f>DAYS360(Tabelle1[[#This Row],[Spalte15]],Tabelle1[[#This Row],[Spalte16]])/30</f>
        <v>0</v>
      </c>
      <c r="Z353" s="25"/>
      <c r="AA353" s="4"/>
      <c r="AB353" s="4"/>
      <c r="AC353" s="6"/>
      <c r="AD353" s="25"/>
      <c r="AE353" s="4"/>
      <c r="AF353" s="4"/>
      <c r="AG353" s="4"/>
      <c r="AH353" s="4"/>
      <c r="AI353" s="4"/>
      <c r="AJ353" s="4"/>
      <c r="AK353" s="7"/>
      <c r="AL353" s="25"/>
      <c r="AM353" s="4"/>
      <c r="AN353" s="8"/>
      <c r="AO353" s="8"/>
      <c r="AP353" s="9"/>
    </row>
    <row r="354" spans="1:42" x14ac:dyDescent="0.25">
      <c r="A354" s="1"/>
      <c r="B354" s="2"/>
      <c r="C354" s="3"/>
      <c r="D354" s="4"/>
      <c r="E354" s="25"/>
      <c r="F354" s="4"/>
      <c r="G354" s="4"/>
      <c r="H354" s="4"/>
      <c r="I354" s="4"/>
      <c r="J354" s="4"/>
      <c r="K354" s="4"/>
      <c r="L354" s="4" t="str">
        <f>IF(I354=1,1,IF(J354=1,2,IF(K354=1,3,"")))</f>
        <v/>
      </c>
      <c r="M354" s="4" t="str" cm="1">
        <f t="array" ref="M354">IFERROR(INDEX(Tabelle1[Spalte104],MATCH(1,(Tabelle1[Spalte1]=Tabelle1[[#This Row],[Spalte1]])*(Tabelle1[Spalte16]=Tabelle1[[#This Row],[Spalte15]]-1),0)),"")</f>
        <v/>
      </c>
      <c r="N354" s="4" t="str">
        <f>IF(M354&lt;&gt;"",L354-M354,"")</f>
        <v/>
      </c>
      <c r="O354" s="25"/>
      <c r="P354" s="4"/>
      <c r="Q354" s="4"/>
      <c r="R354" s="4"/>
      <c r="S354" s="4"/>
      <c r="T354" s="4"/>
      <c r="U354" s="4"/>
      <c r="V354" s="4"/>
      <c r="W354" s="5"/>
      <c r="X354" s="5"/>
      <c r="Y354" s="146">
        <f>DAYS360(Tabelle1[[#This Row],[Spalte15]],Tabelle1[[#This Row],[Spalte16]])/30</f>
        <v>0</v>
      </c>
      <c r="Z354" s="25"/>
      <c r="AA354" s="4"/>
      <c r="AB354" s="4"/>
      <c r="AC354" s="6"/>
      <c r="AD354" s="25"/>
      <c r="AE354" s="4"/>
      <c r="AF354" s="4"/>
      <c r="AG354" s="4"/>
      <c r="AH354" s="4"/>
      <c r="AI354" s="4"/>
      <c r="AJ354" s="4"/>
      <c r="AK354" s="7"/>
      <c r="AL354" s="25"/>
      <c r="AM354" s="4"/>
      <c r="AN354" s="8"/>
      <c r="AO354" s="8"/>
      <c r="AP354" s="9"/>
    </row>
    <row r="355" spans="1:42" x14ac:dyDescent="0.25">
      <c r="A355" s="1"/>
      <c r="B355" s="2"/>
      <c r="C355" s="3"/>
      <c r="D355" s="4"/>
      <c r="E355" s="25"/>
      <c r="F355" s="4"/>
      <c r="G355" s="4"/>
      <c r="H355" s="4"/>
      <c r="I355" s="4"/>
      <c r="J355" s="4"/>
      <c r="K355" s="4"/>
      <c r="L355" s="4" t="str">
        <f>IF(I355=1,1,IF(J355=1,2,IF(K355=1,3,"")))</f>
        <v/>
      </c>
      <c r="M355" s="4" t="str" cm="1">
        <f t="array" ref="M355">IFERROR(INDEX(Tabelle1[Spalte104],MATCH(1,(Tabelle1[Spalte1]=Tabelle1[[#This Row],[Spalte1]])*(Tabelle1[Spalte16]=Tabelle1[[#This Row],[Spalte15]]-1),0)),"")</f>
        <v/>
      </c>
      <c r="N355" s="4" t="str">
        <f>IF(M355&lt;&gt;"",L355-M355,"")</f>
        <v/>
      </c>
      <c r="O355" s="25"/>
      <c r="P355" s="4"/>
      <c r="Q355" s="4"/>
      <c r="R355" s="4"/>
      <c r="S355" s="4"/>
      <c r="T355" s="4"/>
      <c r="U355" s="4"/>
      <c r="V355" s="4"/>
      <c r="W355" s="5"/>
      <c r="X355" s="5"/>
      <c r="Y355" s="146">
        <f>DAYS360(Tabelle1[[#This Row],[Spalte15]],Tabelle1[[#This Row],[Spalte16]])/30</f>
        <v>0</v>
      </c>
      <c r="Z355" s="25"/>
      <c r="AA355" s="4"/>
      <c r="AB355" s="4"/>
      <c r="AC355" s="6"/>
      <c r="AD355" s="25"/>
      <c r="AE355" s="4"/>
      <c r="AF355" s="4"/>
      <c r="AG355" s="4"/>
      <c r="AH355" s="4"/>
      <c r="AI355" s="4"/>
      <c r="AJ355" s="4"/>
      <c r="AK355" s="7"/>
      <c r="AL355" s="25"/>
      <c r="AM355" s="4"/>
      <c r="AN355" s="8"/>
      <c r="AO355" s="8"/>
      <c r="AP355" s="9"/>
    </row>
    <row r="356" spans="1:42" x14ac:dyDescent="0.25">
      <c r="A356" s="1"/>
      <c r="B356" s="2"/>
      <c r="C356" s="3"/>
      <c r="D356" s="4"/>
      <c r="E356" s="25"/>
      <c r="F356" s="4"/>
      <c r="G356" s="4"/>
      <c r="H356" s="4"/>
      <c r="I356" s="4"/>
      <c r="J356" s="4"/>
      <c r="K356" s="4"/>
      <c r="L356" s="4" t="str">
        <f>IF(I356=1,1,IF(J356=1,2,IF(K356=1,3,"")))</f>
        <v/>
      </c>
      <c r="M356" s="4" t="str" cm="1">
        <f t="array" ref="M356">IFERROR(INDEX(Tabelle1[Spalte104],MATCH(1,(Tabelle1[Spalte1]=Tabelle1[[#This Row],[Spalte1]])*(Tabelle1[Spalte16]=Tabelle1[[#This Row],[Spalte15]]-1),0)),"")</f>
        <v/>
      </c>
      <c r="N356" s="4" t="str">
        <f>IF(M356&lt;&gt;"",L356-M356,"")</f>
        <v/>
      </c>
      <c r="O356" s="25"/>
      <c r="P356" s="4"/>
      <c r="Q356" s="4"/>
      <c r="R356" s="4"/>
      <c r="S356" s="4"/>
      <c r="T356" s="4"/>
      <c r="U356" s="4"/>
      <c r="V356" s="4"/>
      <c r="W356" s="5"/>
      <c r="X356" s="5"/>
      <c r="Y356" s="146">
        <f>DAYS360(Tabelle1[[#This Row],[Spalte15]],Tabelle1[[#This Row],[Spalte16]])/30</f>
        <v>0</v>
      </c>
      <c r="Z356" s="25"/>
      <c r="AA356" s="4"/>
      <c r="AB356" s="4"/>
      <c r="AC356" s="6"/>
      <c r="AD356" s="25"/>
      <c r="AE356" s="4"/>
      <c r="AF356" s="4"/>
      <c r="AG356" s="4"/>
      <c r="AH356" s="4"/>
      <c r="AI356" s="4"/>
      <c r="AJ356" s="4"/>
      <c r="AK356" s="7"/>
      <c r="AL356" s="25"/>
      <c r="AM356" s="4"/>
      <c r="AN356" s="8"/>
      <c r="AO356" s="8"/>
      <c r="AP356" s="9"/>
    </row>
    <row r="357" spans="1:42" x14ac:dyDescent="0.25">
      <c r="A357" s="1"/>
      <c r="B357" s="2"/>
      <c r="C357" s="3"/>
      <c r="D357" s="4"/>
      <c r="E357" s="25"/>
      <c r="F357" s="4"/>
      <c r="G357" s="4"/>
      <c r="H357" s="4"/>
      <c r="I357" s="4"/>
      <c r="J357" s="4"/>
      <c r="K357" s="4"/>
      <c r="L357" s="4" t="str">
        <f>IF(I357=1,1,IF(J357=1,2,IF(K357=1,3,"")))</f>
        <v/>
      </c>
      <c r="M357" s="4" t="str" cm="1">
        <f t="array" ref="M357">IFERROR(INDEX(Tabelle1[Spalte104],MATCH(1,(Tabelle1[Spalte1]=Tabelle1[[#This Row],[Spalte1]])*(Tabelle1[Spalte16]=Tabelle1[[#This Row],[Spalte15]]-1),0)),"")</f>
        <v/>
      </c>
      <c r="N357" s="4" t="str">
        <f>IF(M357&lt;&gt;"",L357-M357,"")</f>
        <v/>
      </c>
      <c r="O357" s="25"/>
      <c r="P357" s="4"/>
      <c r="Q357" s="4"/>
      <c r="R357" s="4"/>
      <c r="S357" s="4"/>
      <c r="T357" s="4"/>
      <c r="U357" s="4"/>
      <c r="V357" s="4"/>
      <c r="W357" s="5"/>
      <c r="X357" s="5"/>
      <c r="Y357" s="146">
        <f>DAYS360(Tabelle1[[#This Row],[Spalte15]],Tabelle1[[#This Row],[Spalte16]])/30</f>
        <v>0</v>
      </c>
      <c r="Z357" s="25"/>
      <c r="AA357" s="4"/>
      <c r="AB357" s="4"/>
      <c r="AC357" s="6"/>
      <c r="AD357" s="25"/>
      <c r="AE357" s="4"/>
      <c r="AF357" s="4"/>
      <c r="AG357" s="4"/>
      <c r="AH357" s="4"/>
      <c r="AI357" s="4"/>
      <c r="AJ357" s="4"/>
      <c r="AK357" s="7"/>
      <c r="AL357" s="25"/>
      <c r="AM357" s="4"/>
      <c r="AN357" s="8"/>
      <c r="AO357" s="8"/>
      <c r="AP357" s="9"/>
    </row>
    <row r="358" spans="1:42" x14ac:dyDescent="0.25">
      <c r="A358" s="1"/>
      <c r="B358" s="2"/>
      <c r="C358" s="3"/>
      <c r="D358" s="4"/>
      <c r="E358" s="25"/>
      <c r="F358" s="4"/>
      <c r="G358" s="4"/>
      <c r="H358" s="4"/>
      <c r="I358" s="4"/>
      <c r="J358" s="4"/>
      <c r="K358" s="4"/>
      <c r="L358" s="4" t="str">
        <f>IF(I358=1,1,IF(J358=1,2,IF(K358=1,3,"")))</f>
        <v/>
      </c>
      <c r="M358" s="4" t="str" cm="1">
        <f t="array" ref="M358">IFERROR(INDEX(Tabelle1[Spalte104],MATCH(1,(Tabelle1[Spalte1]=Tabelle1[[#This Row],[Spalte1]])*(Tabelle1[Spalte16]=Tabelle1[[#This Row],[Spalte15]]-1),0)),"")</f>
        <v/>
      </c>
      <c r="N358" s="4" t="str">
        <f>IF(M358&lt;&gt;"",L358-M358,"")</f>
        <v/>
      </c>
      <c r="O358" s="25"/>
      <c r="P358" s="4"/>
      <c r="Q358" s="4"/>
      <c r="R358" s="4"/>
      <c r="S358" s="4"/>
      <c r="T358" s="4"/>
      <c r="U358" s="4"/>
      <c r="V358" s="4"/>
      <c r="W358" s="5"/>
      <c r="X358" s="5"/>
      <c r="Y358" s="146">
        <f>DAYS360(Tabelle1[[#This Row],[Spalte15]],Tabelle1[[#This Row],[Spalte16]])/30</f>
        <v>0</v>
      </c>
      <c r="Z358" s="25"/>
      <c r="AA358" s="4"/>
      <c r="AB358" s="4"/>
      <c r="AC358" s="6"/>
      <c r="AD358" s="25"/>
      <c r="AE358" s="4"/>
      <c r="AF358" s="4"/>
      <c r="AG358" s="4"/>
      <c r="AH358" s="4"/>
      <c r="AI358" s="4"/>
      <c r="AJ358" s="4"/>
      <c r="AK358" s="7"/>
      <c r="AL358" s="25"/>
      <c r="AM358" s="4"/>
      <c r="AN358" s="8"/>
      <c r="AO358" s="8"/>
      <c r="AP358" s="9"/>
    </row>
    <row r="359" spans="1:42" x14ac:dyDescent="0.25">
      <c r="A359" s="1"/>
      <c r="B359" s="2"/>
      <c r="C359" s="3"/>
      <c r="D359" s="4"/>
      <c r="E359" s="25"/>
      <c r="F359" s="4"/>
      <c r="G359" s="4"/>
      <c r="H359" s="4"/>
      <c r="I359" s="4"/>
      <c r="J359" s="4"/>
      <c r="K359" s="4"/>
      <c r="L359" s="4" t="str">
        <f>IF(I359=1,1,IF(J359=1,2,IF(K359=1,3,"")))</f>
        <v/>
      </c>
      <c r="M359" s="4" t="str" cm="1">
        <f t="array" ref="M359">IFERROR(INDEX(Tabelle1[Spalte104],MATCH(1,(Tabelle1[Spalte1]=Tabelle1[[#This Row],[Spalte1]])*(Tabelle1[Spalte16]=Tabelle1[[#This Row],[Spalte15]]-1),0)),"")</f>
        <v/>
      </c>
      <c r="N359" s="4" t="str">
        <f>IF(M359&lt;&gt;"",L359-M359,"")</f>
        <v/>
      </c>
      <c r="O359" s="25"/>
      <c r="P359" s="4"/>
      <c r="Q359" s="4"/>
      <c r="R359" s="4"/>
      <c r="S359" s="4"/>
      <c r="T359" s="4"/>
      <c r="U359" s="4"/>
      <c r="V359" s="4"/>
      <c r="W359" s="5"/>
      <c r="X359" s="5"/>
      <c r="Y359" s="146">
        <f>DAYS360(Tabelle1[[#This Row],[Spalte15]],Tabelle1[[#This Row],[Spalte16]])/30</f>
        <v>0</v>
      </c>
      <c r="Z359" s="25"/>
      <c r="AA359" s="4"/>
      <c r="AB359" s="4"/>
      <c r="AC359" s="6"/>
      <c r="AD359" s="25"/>
      <c r="AE359" s="4"/>
      <c r="AF359" s="4"/>
      <c r="AG359" s="4"/>
      <c r="AH359" s="4"/>
      <c r="AI359" s="4"/>
      <c r="AJ359" s="4"/>
      <c r="AK359" s="7"/>
      <c r="AL359" s="25"/>
      <c r="AM359" s="4"/>
      <c r="AN359" s="8"/>
      <c r="AO359" s="8"/>
      <c r="AP359" s="9"/>
    </row>
    <row r="360" spans="1:42" x14ac:dyDescent="0.25">
      <c r="A360" s="1"/>
      <c r="B360" s="2"/>
      <c r="C360" s="3"/>
      <c r="D360" s="4"/>
      <c r="E360" s="25"/>
      <c r="F360" s="4"/>
      <c r="G360" s="4"/>
      <c r="H360" s="4"/>
      <c r="I360" s="4"/>
      <c r="J360" s="4"/>
      <c r="K360" s="4"/>
      <c r="L360" s="4" t="str">
        <f>IF(I360=1,1,IF(J360=1,2,IF(K360=1,3,"")))</f>
        <v/>
      </c>
      <c r="M360" s="4" t="str" cm="1">
        <f t="array" ref="M360">IFERROR(INDEX(Tabelle1[Spalte104],MATCH(1,(Tabelle1[Spalte1]=Tabelle1[[#This Row],[Spalte1]])*(Tabelle1[Spalte16]=Tabelle1[[#This Row],[Spalte15]]-1),0)),"")</f>
        <v/>
      </c>
      <c r="N360" s="4" t="str">
        <f>IF(M360&lt;&gt;"",L360-M360,"")</f>
        <v/>
      </c>
      <c r="O360" s="25"/>
      <c r="P360" s="4"/>
      <c r="Q360" s="4"/>
      <c r="R360" s="4"/>
      <c r="S360" s="4"/>
      <c r="T360" s="4"/>
      <c r="U360" s="4"/>
      <c r="V360" s="4"/>
      <c r="W360" s="5"/>
      <c r="X360" s="5"/>
      <c r="Y360" s="146">
        <f>DAYS360(Tabelle1[[#This Row],[Spalte15]],Tabelle1[[#This Row],[Spalte16]])/30</f>
        <v>0</v>
      </c>
      <c r="Z360" s="25"/>
      <c r="AA360" s="4"/>
      <c r="AB360" s="4"/>
      <c r="AC360" s="6"/>
      <c r="AD360" s="25"/>
      <c r="AE360" s="4"/>
      <c r="AF360" s="4"/>
      <c r="AG360" s="4"/>
      <c r="AH360" s="4"/>
      <c r="AI360" s="4"/>
      <c r="AJ360" s="4"/>
      <c r="AK360" s="7"/>
      <c r="AL360" s="25"/>
      <c r="AM360" s="4"/>
      <c r="AN360" s="8"/>
      <c r="AO360" s="8"/>
      <c r="AP360" s="9"/>
    </row>
    <row r="361" spans="1:42" x14ac:dyDescent="0.25">
      <c r="A361" s="1"/>
      <c r="B361" s="2"/>
      <c r="C361" s="3"/>
      <c r="D361" s="4"/>
      <c r="E361" s="25"/>
      <c r="F361" s="4"/>
      <c r="G361" s="4"/>
      <c r="H361" s="4"/>
      <c r="I361" s="4"/>
      <c r="J361" s="4"/>
      <c r="K361" s="4"/>
      <c r="L361" s="4" t="str">
        <f>IF(I361=1,1,IF(J361=1,2,IF(K361=1,3,"")))</f>
        <v/>
      </c>
      <c r="M361" s="4" t="str" cm="1">
        <f t="array" ref="M361">IFERROR(INDEX(Tabelle1[Spalte104],MATCH(1,(Tabelle1[Spalte1]=Tabelle1[[#This Row],[Spalte1]])*(Tabelle1[Spalte16]=Tabelle1[[#This Row],[Spalte15]]-1),0)),"")</f>
        <v/>
      </c>
      <c r="N361" s="4" t="str">
        <f>IF(M361&lt;&gt;"",L361-M361,"")</f>
        <v/>
      </c>
      <c r="O361" s="25"/>
      <c r="P361" s="4"/>
      <c r="Q361" s="4"/>
      <c r="R361" s="4"/>
      <c r="S361" s="4"/>
      <c r="T361" s="4"/>
      <c r="U361" s="4"/>
      <c r="V361" s="4"/>
      <c r="W361" s="5"/>
      <c r="X361" s="5"/>
      <c r="Y361" s="146">
        <f>DAYS360(Tabelle1[[#This Row],[Spalte15]],Tabelle1[[#This Row],[Spalte16]])/30</f>
        <v>0</v>
      </c>
      <c r="Z361" s="25"/>
      <c r="AA361" s="4"/>
      <c r="AB361" s="4"/>
      <c r="AC361" s="6"/>
      <c r="AD361" s="25"/>
      <c r="AE361" s="4"/>
      <c r="AF361" s="4"/>
      <c r="AG361" s="4"/>
      <c r="AH361" s="4"/>
      <c r="AI361" s="4"/>
      <c r="AJ361" s="4"/>
      <c r="AK361" s="7"/>
      <c r="AL361" s="25"/>
      <c r="AM361" s="4"/>
      <c r="AN361" s="8"/>
      <c r="AO361" s="8"/>
      <c r="AP361" s="9"/>
    </row>
    <row r="362" spans="1:42" x14ac:dyDescent="0.25">
      <c r="A362" s="1"/>
      <c r="B362" s="2"/>
      <c r="C362" s="3"/>
      <c r="D362" s="4"/>
      <c r="E362" s="25"/>
      <c r="F362" s="4"/>
      <c r="G362" s="4"/>
      <c r="H362" s="4"/>
      <c r="I362" s="4"/>
      <c r="J362" s="4"/>
      <c r="K362" s="4"/>
      <c r="L362" s="4" t="str">
        <f>IF(I362=1,1,IF(J362=1,2,IF(K362=1,3,"")))</f>
        <v/>
      </c>
      <c r="M362" s="4" t="str" cm="1">
        <f t="array" ref="M362">IFERROR(INDEX(Tabelle1[Spalte104],MATCH(1,(Tabelle1[Spalte1]=Tabelle1[[#This Row],[Spalte1]])*(Tabelle1[Spalte16]=Tabelle1[[#This Row],[Spalte15]]-1),0)),"")</f>
        <v/>
      </c>
      <c r="N362" s="4" t="str">
        <f>IF(M362&lt;&gt;"",L362-M362,"")</f>
        <v/>
      </c>
      <c r="O362" s="25"/>
      <c r="P362" s="4"/>
      <c r="Q362" s="4"/>
      <c r="R362" s="4"/>
      <c r="S362" s="4"/>
      <c r="T362" s="4"/>
      <c r="U362" s="4"/>
      <c r="V362" s="4"/>
      <c r="W362" s="5"/>
      <c r="X362" s="5"/>
      <c r="Y362" s="146">
        <f>DAYS360(Tabelle1[[#This Row],[Spalte15]],Tabelle1[[#This Row],[Spalte16]])/30</f>
        <v>0</v>
      </c>
      <c r="Z362" s="25"/>
      <c r="AA362" s="4"/>
      <c r="AB362" s="4"/>
      <c r="AC362" s="6"/>
      <c r="AD362" s="25"/>
      <c r="AE362" s="4"/>
      <c r="AF362" s="4"/>
      <c r="AG362" s="4"/>
      <c r="AH362" s="4"/>
      <c r="AI362" s="4"/>
      <c r="AJ362" s="4"/>
      <c r="AK362" s="7"/>
      <c r="AL362" s="25"/>
      <c r="AM362" s="4"/>
      <c r="AN362" s="8"/>
      <c r="AO362" s="8"/>
      <c r="AP362" s="9"/>
    </row>
    <row r="363" spans="1:42" x14ac:dyDescent="0.25">
      <c r="A363" s="1"/>
      <c r="B363" s="2"/>
      <c r="C363" s="3"/>
      <c r="D363" s="4"/>
      <c r="E363" s="25"/>
      <c r="F363" s="4"/>
      <c r="G363" s="4"/>
      <c r="H363" s="4"/>
      <c r="I363" s="4"/>
      <c r="J363" s="4"/>
      <c r="K363" s="4"/>
      <c r="L363" s="4" t="str">
        <f>IF(I363=1,1,IF(J363=1,2,IF(K363=1,3,"")))</f>
        <v/>
      </c>
      <c r="M363" s="4" t="str" cm="1">
        <f t="array" ref="M363">IFERROR(INDEX(Tabelle1[Spalte104],MATCH(1,(Tabelle1[Spalte1]=Tabelle1[[#This Row],[Spalte1]])*(Tabelle1[Spalte16]=Tabelle1[[#This Row],[Spalte15]]-1),0)),"")</f>
        <v/>
      </c>
      <c r="N363" s="4" t="str">
        <f>IF(M363&lt;&gt;"",L363-M363,"")</f>
        <v/>
      </c>
      <c r="O363" s="25"/>
      <c r="P363" s="4"/>
      <c r="Q363" s="4"/>
      <c r="R363" s="4"/>
      <c r="S363" s="4"/>
      <c r="T363" s="4"/>
      <c r="U363" s="4"/>
      <c r="V363" s="4"/>
      <c r="W363" s="5"/>
      <c r="X363" s="5"/>
      <c r="Y363" s="146">
        <f>DAYS360(Tabelle1[[#This Row],[Spalte15]],Tabelle1[[#This Row],[Spalte16]])/30</f>
        <v>0</v>
      </c>
      <c r="Z363" s="25"/>
      <c r="AA363" s="4"/>
      <c r="AB363" s="4"/>
      <c r="AC363" s="6"/>
      <c r="AD363" s="25"/>
      <c r="AE363" s="4"/>
      <c r="AF363" s="4"/>
      <c r="AG363" s="4"/>
      <c r="AH363" s="4"/>
      <c r="AI363" s="4"/>
      <c r="AJ363" s="4"/>
      <c r="AK363" s="7"/>
      <c r="AL363" s="25"/>
      <c r="AM363" s="4"/>
      <c r="AN363" s="8"/>
      <c r="AO363" s="8"/>
      <c r="AP363" s="9"/>
    </row>
    <row r="364" spans="1:42" x14ac:dyDescent="0.25">
      <c r="A364" s="1"/>
      <c r="B364" s="2"/>
      <c r="C364" s="3"/>
      <c r="D364" s="4"/>
      <c r="E364" s="25"/>
      <c r="F364" s="4"/>
      <c r="G364" s="4"/>
      <c r="H364" s="4"/>
      <c r="I364" s="4"/>
      <c r="J364" s="4"/>
      <c r="K364" s="4"/>
      <c r="L364" s="4" t="str">
        <f>IF(I364=1,1,IF(J364=1,2,IF(K364=1,3,"")))</f>
        <v/>
      </c>
      <c r="M364" s="4" t="str" cm="1">
        <f t="array" ref="M364">IFERROR(INDEX(Tabelle1[Spalte104],MATCH(1,(Tabelle1[Spalte1]=Tabelle1[[#This Row],[Spalte1]])*(Tabelle1[Spalte16]=Tabelle1[[#This Row],[Spalte15]]-1),0)),"")</f>
        <v/>
      </c>
      <c r="N364" s="4" t="str">
        <f>IF(M364&lt;&gt;"",L364-M364,"")</f>
        <v/>
      </c>
      <c r="O364" s="25"/>
      <c r="P364" s="4"/>
      <c r="Q364" s="4"/>
      <c r="R364" s="4"/>
      <c r="S364" s="4"/>
      <c r="T364" s="4"/>
      <c r="U364" s="4"/>
      <c r="V364" s="4"/>
      <c r="W364" s="5"/>
      <c r="X364" s="5"/>
      <c r="Y364" s="146">
        <f>DAYS360(Tabelle1[[#This Row],[Spalte15]],Tabelle1[[#This Row],[Spalte16]])/30</f>
        <v>0</v>
      </c>
      <c r="Z364" s="25"/>
      <c r="AA364" s="4"/>
      <c r="AB364" s="4"/>
      <c r="AC364" s="6"/>
      <c r="AD364" s="25"/>
      <c r="AE364" s="4"/>
      <c r="AF364" s="4"/>
      <c r="AG364" s="4"/>
      <c r="AH364" s="4"/>
      <c r="AI364" s="4"/>
      <c r="AJ364" s="4"/>
      <c r="AK364" s="7"/>
      <c r="AL364" s="25"/>
      <c r="AM364" s="4"/>
      <c r="AN364" s="8"/>
      <c r="AO364" s="8"/>
      <c r="AP364" s="9"/>
    </row>
    <row r="365" spans="1:42" x14ac:dyDescent="0.25">
      <c r="A365" s="1"/>
      <c r="B365" s="2"/>
      <c r="C365" s="3"/>
      <c r="D365" s="4"/>
      <c r="E365" s="25"/>
      <c r="F365" s="4"/>
      <c r="G365" s="4"/>
      <c r="H365" s="4"/>
      <c r="I365" s="4"/>
      <c r="J365" s="4"/>
      <c r="K365" s="4"/>
      <c r="L365" s="4" t="str">
        <f>IF(I365=1,1,IF(J365=1,2,IF(K365=1,3,"")))</f>
        <v/>
      </c>
      <c r="M365" s="4" t="str" cm="1">
        <f t="array" ref="M365">IFERROR(INDEX(Tabelle1[Spalte104],MATCH(1,(Tabelle1[Spalte1]=Tabelle1[[#This Row],[Spalte1]])*(Tabelle1[Spalte16]=Tabelle1[[#This Row],[Spalte15]]-1),0)),"")</f>
        <v/>
      </c>
      <c r="N365" s="4" t="str">
        <f>IF(M365&lt;&gt;"",L365-M365,"")</f>
        <v/>
      </c>
      <c r="O365" s="25"/>
      <c r="P365" s="4"/>
      <c r="Q365" s="4"/>
      <c r="R365" s="4"/>
      <c r="S365" s="4"/>
      <c r="T365" s="4"/>
      <c r="U365" s="4"/>
      <c r="V365" s="4"/>
      <c r="W365" s="5"/>
      <c r="X365" s="5"/>
      <c r="Y365" s="146">
        <f>DAYS360(Tabelle1[[#This Row],[Spalte15]],Tabelle1[[#This Row],[Spalte16]])/30</f>
        <v>0</v>
      </c>
      <c r="Z365" s="25"/>
      <c r="AA365" s="4"/>
      <c r="AB365" s="4"/>
      <c r="AC365" s="6"/>
      <c r="AD365" s="25"/>
      <c r="AE365" s="4"/>
      <c r="AF365" s="4"/>
      <c r="AG365" s="4"/>
      <c r="AH365" s="4"/>
      <c r="AI365" s="4"/>
      <c r="AJ365" s="4"/>
      <c r="AK365" s="7"/>
      <c r="AL365" s="25"/>
      <c r="AM365" s="4"/>
      <c r="AN365" s="8"/>
      <c r="AO365" s="8"/>
      <c r="AP365" s="9"/>
    </row>
    <row r="366" spans="1:42" x14ac:dyDescent="0.25">
      <c r="A366" s="1"/>
      <c r="B366" s="2"/>
      <c r="C366" s="3"/>
      <c r="D366" s="4"/>
      <c r="E366" s="25"/>
      <c r="F366" s="4"/>
      <c r="G366" s="4"/>
      <c r="H366" s="4"/>
      <c r="I366" s="4"/>
      <c r="J366" s="4"/>
      <c r="K366" s="4"/>
      <c r="L366" s="4" t="str">
        <f>IF(I366=1,1,IF(J366=1,2,IF(K366=1,3,"")))</f>
        <v/>
      </c>
      <c r="M366" s="4" t="str" cm="1">
        <f t="array" ref="M366">IFERROR(INDEX(Tabelle1[Spalte104],MATCH(1,(Tabelle1[Spalte1]=Tabelle1[[#This Row],[Spalte1]])*(Tabelle1[Spalte16]=Tabelle1[[#This Row],[Spalte15]]-1),0)),"")</f>
        <v/>
      </c>
      <c r="N366" s="4" t="str">
        <f>IF(M366&lt;&gt;"",L366-M366,"")</f>
        <v/>
      </c>
      <c r="O366" s="25"/>
      <c r="P366" s="4"/>
      <c r="Q366" s="4"/>
      <c r="R366" s="4"/>
      <c r="S366" s="4"/>
      <c r="T366" s="4"/>
      <c r="U366" s="4"/>
      <c r="V366" s="4"/>
      <c r="W366" s="5"/>
      <c r="X366" s="5"/>
      <c r="Y366" s="146">
        <f>DAYS360(Tabelle1[[#This Row],[Spalte15]],Tabelle1[[#This Row],[Spalte16]])/30</f>
        <v>0</v>
      </c>
      <c r="Z366" s="25"/>
      <c r="AA366" s="4"/>
      <c r="AB366" s="4"/>
      <c r="AC366" s="6"/>
      <c r="AD366" s="25"/>
      <c r="AE366" s="4"/>
      <c r="AF366" s="4"/>
      <c r="AG366" s="4"/>
      <c r="AH366" s="4"/>
      <c r="AI366" s="4"/>
      <c r="AJ366" s="4"/>
      <c r="AK366" s="7"/>
      <c r="AL366" s="25"/>
      <c r="AM366" s="4"/>
      <c r="AN366" s="8"/>
      <c r="AO366" s="8"/>
      <c r="AP366" s="9"/>
    </row>
    <row r="367" spans="1:42" x14ac:dyDescent="0.25">
      <c r="A367" s="1"/>
      <c r="B367" s="2"/>
      <c r="C367" s="3"/>
      <c r="D367" s="4"/>
      <c r="E367" s="25"/>
      <c r="F367" s="4"/>
      <c r="G367" s="4"/>
      <c r="H367" s="4"/>
      <c r="I367" s="4"/>
      <c r="J367" s="4"/>
      <c r="K367" s="4"/>
      <c r="L367" s="4" t="str">
        <f>IF(I367=1,1,IF(J367=1,2,IF(K367=1,3,"")))</f>
        <v/>
      </c>
      <c r="M367" s="4" t="str" cm="1">
        <f t="array" ref="M367">IFERROR(INDEX(Tabelle1[Spalte104],MATCH(1,(Tabelle1[Spalte1]=Tabelle1[[#This Row],[Spalte1]])*(Tabelle1[Spalte16]=Tabelle1[[#This Row],[Spalte15]]-1),0)),"")</f>
        <v/>
      </c>
      <c r="N367" s="4" t="str">
        <f>IF(M367&lt;&gt;"",L367-M367,"")</f>
        <v/>
      </c>
      <c r="O367" s="25"/>
      <c r="P367" s="4"/>
      <c r="Q367" s="4"/>
      <c r="R367" s="4"/>
      <c r="S367" s="4"/>
      <c r="T367" s="4"/>
      <c r="U367" s="4"/>
      <c r="V367" s="4"/>
      <c r="W367" s="5"/>
      <c r="X367" s="5"/>
      <c r="Y367" s="146">
        <f>DAYS360(Tabelle1[[#This Row],[Spalte15]],Tabelle1[[#This Row],[Spalte16]])/30</f>
        <v>0</v>
      </c>
      <c r="Z367" s="25"/>
      <c r="AA367" s="4"/>
      <c r="AB367" s="4"/>
      <c r="AC367" s="6"/>
      <c r="AD367" s="25"/>
      <c r="AE367" s="4"/>
      <c r="AF367" s="4"/>
      <c r="AG367" s="4"/>
      <c r="AH367" s="4"/>
      <c r="AI367" s="4"/>
      <c r="AJ367" s="4"/>
      <c r="AK367" s="7"/>
      <c r="AL367" s="25"/>
      <c r="AM367" s="4"/>
      <c r="AN367" s="8"/>
      <c r="AO367" s="8"/>
      <c r="AP367" s="9"/>
    </row>
    <row r="368" spans="1:42" x14ac:dyDescent="0.25">
      <c r="A368" s="1"/>
      <c r="B368" s="2"/>
      <c r="C368" s="3"/>
      <c r="D368" s="4"/>
      <c r="E368" s="25"/>
      <c r="F368" s="4"/>
      <c r="G368" s="4"/>
      <c r="H368" s="4"/>
      <c r="I368" s="4"/>
      <c r="J368" s="4"/>
      <c r="K368" s="4"/>
      <c r="L368" s="4" t="str">
        <f>IF(I368=1,1,IF(J368=1,2,IF(K368=1,3,"")))</f>
        <v/>
      </c>
      <c r="M368" s="4" t="str" cm="1">
        <f t="array" ref="M368">IFERROR(INDEX(Tabelle1[Spalte104],MATCH(1,(Tabelle1[Spalte1]=Tabelle1[[#This Row],[Spalte1]])*(Tabelle1[Spalte16]=Tabelle1[[#This Row],[Spalte15]]-1),0)),"")</f>
        <v/>
      </c>
      <c r="N368" s="4" t="str">
        <f>IF(M368&lt;&gt;"",L368-M368,"")</f>
        <v/>
      </c>
      <c r="O368" s="25"/>
      <c r="P368" s="4"/>
      <c r="Q368" s="4"/>
      <c r="R368" s="4"/>
      <c r="S368" s="4"/>
      <c r="T368" s="4"/>
      <c r="U368" s="4"/>
      <c r="V368" s="4"/>
      <c r="W368" s="5"/>
      <c r="X368" s="5"/>
      <c r="Y368" s="146">
        <f>DAYS360(Tabelle1[[#This Row],[Spalte15]],Tabelle1[[#This Row],[Spalte16]])/30</f>
        <v>0</v>
      </c>
      <c r="Z368" s="25"/>
      <c r="AA368" s="4"/>
      <c r="AB368" s="4"/>
      <c r="AC368" s="6"/>
      <c r="AD368" s="25"/>
      <c r="AE368" s="4"/>
      <c r="AF368" s="4"/>
      <c r="AG368" s="4"/>
      <c r="AH368" s="4"/>
      <c r="AI368" s="4"/>
      <c r="AJ368" s="4"/>
      <c r="AK368" s="7"/>
      <c r="AL368" s="25"/>
      <c r="AM368" s="4"/>
      <c r="AN368" s="8"/>
      <c r="AO368" s="8"/>
      <c r="AP368" s="9"/>
    </row>
    <row r="369" spans="1:42" x14ac:dyDescent="0.25">
      <c r="A369" s="1"/>
      <c r="B369" s="2"/>
      <c r="C369" s="3"/>
      <c r="D369" s="4"/>
      <c r="E369" s="25"/>
      <c r="F369" s="4"/>
      <c r="G369" s="4"/>
      <c r="H369" s="4"/>
      <c r="I369" s="4"/>
      <c r="J369" s="4"/>
      <c r="K369" s="4"/>
      <c r="L369" s="4" t="str">
        <f>IF(I369=1,1,IF(J369=1,2,IF(K369=1,3,"")))</f>
        <v/>
      </c>
      <c r="M369" s="4" t="str" cm="1">
        <f t="array" ref="M369">IFERROR(INDEX(Tabelle1[Spalte104],MATCH(1,(Tabelle1[Spalte1]=Tabelle1[[#This Row],[Spalte1]])*(Tabelle1[Spalte16]=Tabelle1[[#This Row],[Spalte15]]-1),0)),"")</f>
        <v/>
      </c>
      <c r="N369" s="4" t="str">
        <f>IF(M369&lt;&gt;"",L369-M369,"")</f>
        <v/>
      </c>
      <c r="O369" s="25"/>
      <c r="P369" s="4"/>
      <c r="Q369" s="4"/>
      <c r="R369" s="4"/>
      <c r="S369" s="4"/>
      <c r="T369" s="4"/>
      <c r="U369" s="4"/>
      <c r="V369" s="4"/>
      <c r="W369" s="5"/>
      <c r="X369" s="5"/>
      <c r="Y369" s="146">
        <f>DAYS360(Tabelle1[[#This Row],[Spalte15]],Tabelle1[[#This Row],[Spalte16]])/30</f>
        <v>0</v>
      </c>
      <c r="Z369" s="25"/>
      <c r="AA369" s="4"/>
      <c r="AB369" s="4"/>
      <c r="AC369" s="6"/>
      <c r="AD369" s="25"/>
      <c r="AE369" s="4"/>
      <c r="AF369" s="4"/>
      <c r="AG369" s="4"/>
      <c r="AH369" s="4"/>
      <c r="AI369" s="4"/>
      <c r="AJ369" s="4"/>
      <c r="AK369" s="7"/>
      <c r="AL369" s="25"/>
      <c r="AM369" s="4"/>
      <c r="AN369" s="8"/>
      <c r="AO369" s="8"/>
      <c r="AP369" s="9"/>
    </row>
    <row r="370" spans="1:42" x14ac:dyDescent="0.25">
      <c r="A370" s="1"/>
      <c r="B370" s="2"/>
      <c r="C370" s="3"/>
      <c r="D370" s="4"/>
      <c r="E370" s="25"/>
      <c r="F370" s="4"/>
      <c r="G370" s="4"/>
      <c r="H370" s="4"/>
      <c r="I370" s="4"/>
      <c r="J370" s="4"/>
      <c r="K370" s="4"/>
      <c r="L370" s="4" t="str">
        <f>IF(I370=1,1,IF(J370=1,2,IF(K370=1,3,"")))</f>
        <v/>
      </c>
      <c r="M370" s="4" t="str" cm="1">
        <f t="array" ref="M370">IFERROR(INDEX(Tabelle1[Spalte104],MATCH(1,(Tabelle1[Spalte1]=Tabelle1[[#This Row],[Spalte1]])*(Tabelle1[Spalte16]=Tabelle1[[#This Row],[Spalte15]]-1),0)),"")</f>
        <v/>
      </c>
      <c r="N370" s="4" t="str">
        <f>IF(M370&lt;&gt;"",L370-M370,"")</f>
        <v/>
      </c>
      <c r="O370" s="25"/>
      <c r="P370" s="4"/>
      <c r="Q370" s="4"/>
      <c r="R370" s="4"/>
      <c r="S370" s="4"/>
      <c r="T370" s="4"/>
      <c r="U370" s="4"/>
      <c r="V370" s="4"/>
      <c r="W370" s="5"/>
      <c r="X370" s="5"/>
      <c r="Y370" s="146">
        <f>DAYS360(Tabelle1[[#This Row],[Spalte15]],Tabelle1[[#This Row],[Spalte16]])/30</f>
        <v>0</v>
      </c>
      <c r="Z370" s="25"/>
      <c r="AA370" s="4"/>
      <c r="AB370" s="4"/>
      <c r="AC370" s="6"/>
      <c r="AD370" s="25"/>
      <c r="AE370" s="4"/>
      <c r="AF370" s="4"/>
      <c r="AG370" s="4"/>
      <c r="AH370" s="4"/>
      <c r="AI370" s="4"/>
      <c r="AJ370" s="4"/>
      <c r="AK370" s="7"/>
      <c r="AL370" s="25"/>
      <c r="AM370" s="4"/>
      <c r="AN370" s="8"/>
      <c r="AO370" s="8"/>
      <c r="AP370" s="9"/>
    </row>
    <row r="371" spans="1:42" x14ac:dyDescent="0.25">
      <c r="A371" s="1"/>
      <c r="B371" s="2"/>
      <c r="C371" s="3"/>
      <c r="D371" s="4"/>
      <c r="E371" s="25"/>
      <c r="F371" s="4"/>
      <c r="G371" s="4"/>
      <c r="H371" s="4"/>
      <c r="I371" s="4"/>
      <c r="J371" s="4"/>
      <c r="K371" s="4"/>
      <c r="L371" s="4" t="str">
        <f>IF(I371=1,1,IF(J371=1,2,IF(K371=1,3,"")))</f>
        <v/>
      </c>
      <c r="M371" s="4" t="str" cm="1">
        <f t="array" ref="M371">IFERROR(INDEX(Tabelle1[Spalte104],MATCH(1,(Tabelle1[Spalte1]=Tabelle1[[#This Row],[Spalte1]])*(Tabelle1[Spalte16]=Tabelle1[[#This Row],[Spalte15]]-1),0)),"")</f>
        <v/>
      </c>
      <c r="N371" s="4" t="str">
        <f>IF(M371&lt;&gt;"",L371-M371,"")</f>
        <v/>
      </c>
      <c r="O371" s="25"/>
      <c r="P371" s="4"/>
      <c r="Q371" s="4"/>
      <c r="R371" s="4"/>
      <c r="S371" s="4"/>
      <c r="T371" s="4"/>
      <c r="U371" s="4"/>
      <c r="V371" s="4"/>
      <c r="W371" s="5"/>
      <c r="X371" s="5"/>
      <c r="Y371" s="146">
        <f>DAYS360(Tabelle1[[#This Row],[Spalte15]],Tabelle1[[#This Row],[Spalte16]])/30</f>
        <v>0</v>
      </c>
      <c r="Z371" s="25"/>
      <c r="AA371" s="4"/>
      <c r="AB371" s="4"/>
      <c r="AC371" s="6"/>
      <c r="AD371" s="25"/>
      <c r="AE371" s="4"/>
      <c r="AF371" s="4"/>
      <c r="AG371" s="4"/>
      <c r="AH371" s="4"/>
      <c r="AI371" s="4"/>
      <c r="AJ371" s="4"/>
      <c r="AK371" s="7"/>
      <c r="AL371" s="25"/>
      <c r="AM371" s="4"/>
      <c r="AN371" s="8"/>
      <c r="AO371" s="8"/>
      <c r="AP371" s="9"/>
    </row>
    <row r="372" spans="1:42" x14ac:dyDescent="0.25">
      <c r="A372" s="1"/>
      <c r="B372" s="2"/>
      <c r="C372" s="3"/>
      <c r="D372" s="4"/>
      <c r="E372" s="25"/>
      <c r="F372" s="4"/>
      <c r="G372" s="4"/>
      <c r="H372" s="4"/>
      <c r="I372" s="4"/>
      <c r="J372" s="4"/>
      <c r="K372" s="4"/>
      <c r="L372" s="4" t="str">
        <f>IF(I372=1,1,IF(J372=1,2,IF(K372=1,3,"")))</f>
        <v/>
      </c>
      <c r="M372" s="4" t="str" cm="1">
        <f t="array" ref="M372">IFERROR(INDEX(Tabelle1[Spalte104],MATCH(1,(Tabelle1[Spalte1]=Tabelle1[[#This Row],[Spalte1]])*(Tabelle1[Spalte16]=Tabelle1[[#This Row],[Spalte15]]-1),0)),"")</f>
        <v/>
      </c>
      <c r="N372" s="4" t="str">
        <f>IF(M372&lt;&gt;"",L372-M372,"")</f>
        <v/>
      </c>
      <c r="O372" s="25"/>
      <c r="P372" s="4"/>
      <c r="Q372" s="4"/>
      <c r="R372" s="4"/>
      <c r="S372" s="4"/>
      <c r="T372" s="4"/>
      <c r="U372" s="4"/>
      <c r="V372" s="4"/>
      <c r="W372" s="5"/>
      <c r="X372" s="5"/>
      <c r="Y372" s="146">
        <f>DAYS360(Tabelle1[[#This Row],[Spalte15]],Tabelle1[[#This Row],[Spalte16]])/30</f>
        <v>0</v>
      </c>
      <c r="Z372" s="25"/>
      <c r="AA372" s="4"/>
      <c r="AB372" s="4"/>
      <c r="AC372" s="6"/>
      <c r="AD372" s="25"/>
      <c r="AE372" s="4"/>
      <c r="AF372" s="4"/>
      <c r="AG372" s="4"/>
      <c r="AH372" s="4"/>
      <c r="AI372" s="4"/>
      <c r="AJ372" s="4"/>
      <c r="AK372" s="7"/>
      <c r="AL372" s="25"/>
      <c r="AM372" s="4"/>
      <c r="AN372" s="8"/>
      <c r="AO372" s="8"/>
      <c r="AP372" s="9"/>
    </row>
    <row r="373" spans="1:42" x14ac:dyDescent="0.25">
      <c r="A373" s="1"/>
      <c r="B373" s="2"/>
      <c r="C373" s="3"/>
      <c r="D373" s="4"/>
      <c r="E373" s="25"/>
      <c r="F373" s="4"/>
      <c r="G373" s="4"/>
      <c r="H373" s="4"/>
      <c r="I373" s="4"/>
      <c r="J373" s="4"/>
      <c r="K373" s="4"/>
      <c r="L373" s="4" t="str">
        <f>IF(I373=1,1,IF(J373=1,2,IF(K373=1,3,"")))</f>
        <v/>
      </c>
      <c r="M373" s="4" t="str" cm="1">
        <f t="array" ref="M373">IFERROR(INDEX(Tabelle1[Spalte104],MATCH(1,(Tabelle1[Spalte1]=Tabelle1[[#This Row],[Spalte1]])*(Tabelle1[Spalte16]=Tabelle1[[#This Row],[Spalte15]]-1),0)),"")</f>
        <v/>
      </c>
      <c r="N373" s="4" t="str">
        <f>IF(M373&lt;&gt;"",L373-M373,"")</f>
        <v/>
      </c>
      <c r="O373" s="25"/>
      <c r="P373" s="4"/>
      <c r="Q373" s="4"/>
      <c r="R373" s="4"/>
      <c r="S373" s="4"/>
      <c r="T373" s="4"/>
      <c r="U373" s="4"/>
      <c r="V373" s="4"/>
      <c r="W373" s="5"/>
      <c r="X373" s="5"/>
      <c r="Y373" s="146">
        <f>DAYS360(Tabelle1[[#This Row],[Spalte15]],Tabelle1[[#This Row],[Spalte16]])/30</f>
        <v>0</v>
      </c>
      <c r="Z373" s="25"/>
      <c r="AA373" s="4"/>
      <c r="AB373" s="4"/>
      <c r="AC373" s="6"/>
      <c r="AD373" s="25"/>
      <c r="AE373" s="4"/>
      <c r="AF373" s="4"/>
      <c r="AG373" s="4"/>
      <c r="AH373" s="4"/>
      <c r="AI373" s="4"/>
      <c r="AJ373" s="4"/>
      <c r="AK373" s="7"/>
      <c r="AL373" s="25"/>
      <c r="AM373" s="4"/>
      <c r="AN373" s="8"/>
      <c r="AO373" s="8"/>
      <c r="AP373" s="9"/>
    </row>
    <row r="374" spans="1:42" x14ac:dyDescent="0.25">
      <c r="A374" s="1"/>
      <c r="B374" s="2"/>
      <c r="C374" s="3"/>
      <c r="D374" s="4"/>
      <c r="E374" s="25"/>
      <c r="F374" s="4"/>
      <c r="G374" s="4"/>
      <c r="H374" s="4"/>
      <c r="I374" s="4"/>
      <c r="J374" s="4"/>
      <c r="K374" s="4"/>
      <c r="L374" s="4" t="str">
        <f>IF(I374=1,1,IF(J374=1,2,IF(K374=1,3,"")))</f>
        <v/>
      </c>
      <c r="M374" s="4" t="str" cm="1">
        <f t="array" ref="M374">IFERROR(INDEX(Tabelle1[Spalte104],MATCH(1,(Tabelle1[Spalte1]=Tabelle1[[#This Row],[Spalte1]])*(Tabelle1[Spalte16]=Tabelle1[[#This Row],[Spalte15]]-1),0)),"")</f>
        <v/>
      </c>
      <c r="N374" s="4" t="str">
        <f>IF(M374&lt;&gt;"",L374-M374,"")</f>
        <v/>
      </c>
      <c r="O374" s="25"/>
      <c r="P374" s="4"/>
      <c r="Q374" s="4"/>
      <c r="R374" s="4"/>
      <c r="S374" s="4"/>
      <c r="T374" s="4"/>
      <c r="U374" s="4"/>
      <c r="V374" s="4"/>
      <c r="W374" s="5"/>
      <c r="X374" s="5"/>
      <c r="Y374" s="146">
        <f>DAYS360(Tabelle1[[#This Row],[Spalte15]],Tabelle1[[#This Row],[Spalte16]])/30</f>
        <v>0</v>
      </c>
      <c r="Z374" s="25"/>
      <c r="AA374" s="4"/>
      <c r="AB374" s="4"/>
      <c r="AC374" s="6"/>
      <c r="AD374" s="25"/>
      <c r="AE374" s="4"/>
      <c r="AF374" s="4"/>
      <c r="AG374" s="4"/>
      <c r="AH374" s="4"/>
      <c r="AI374" s="4"/>
      <c r="AJ374" s="4"/>
      <c r="AK374" s="7"/>
      <c r="AL374" s="25"/>
      <c r="AM374" s="4"/>
      <c r="AN374" s="8"/>
      <c r="AO374" s="8"/>
      <c r="AP374" s="9"/>
    </row>
    <row r="375" spans="1:42" x14ac:dyDescent="0.25">
      <c r="A375" s="1"/>
      <c r="B375" s="2"/>
      <c r="C375" s="3"/>
      <c r="D375" s="4"/>
      <c r="E375" s="25"/>
      <c r="F375" s="4"/>
      <c r="G375" s="4"/>
      <c r="H375" s="4"/>
      <c r="I375" s="4"/>
      <c r="J375" s="4"/>
      <c r="K375" s="4"/>
      <c r="L375" s="4" t="str">
        <f>IF(I375=1,1,IF(J375=1,2,IF(K375=1,3,"")))</f>
        <v/>
      </c>
      <c r="M375" s="4" t="str" cm="1">
        <f t="array" ref="M375">IFERROR(INDEX(Tabelle1[Spalte104],MATCH(1,(Tabelle1[Spalte1]=Tabelle1[[#This Row],[Spalte1]])*(Tabelle1[Spalte16]=Tabelle1[[#This Row],[Spalte15]]-1),0)),"")</f>
        <v/>
      </c>
      <c r="N375" s="4" t="str">
        <f>IF(M375&lt;&gt;"",L375-M375,"")</f>
        <v/>
      </c>
      <c r="O375" s="25"/>
      <c r="P375" s="4"/>
      <c r="Q375" s="4"/>
      <c r="R375" s="4"/>
      <c r="S375" s="4"/>
      <c r="T375" s="4"/>
      <c r="U375" s="4"/>
      <c r="V375" s="4"/>
      <c r="W375" s="5"/>
      <c r="X375" s="5"/>
      <c r="Y375" s="146">
        <f>DAYS360(Tabelle1[[#This Row],[Spalte15]],Tabelle1[[#This Row],[Spalte16]])/30</f>
        <v>0</v>
      </c>
      <c r="Z375" s="25"/>
      <c r="AA375" s="4"/>
      <c r="AB375" s="4"/>
      <c r="AC375" s="6"/>
      <c r="AD375" s="25"/>
      <c r="AE375" s="4"/>
      <c r="AF375" s="4"/>
      <c r="AG375" s="4"/>
      <c r="AH375" s="4"/>
      <c r="AI375" s="4"/>
      <c r="AJ375" s="4"/>
      <c r="AK375" s="7"/>
      <c r="AL375" s="25"/>
      <c r="AM375" s="4"/>
      <c r="AN375" s="8"/>
      <c r="AO375" s="8"/>
      <c r="AP375" s="9"/>
    </row>
    <row r="376" spans="1:42" x14ac:dyDescent="0.25">
      <c r="A376" s="1"/>
      <c r="B376" s="2"/>
      <c r="C376" s="3"/>
      <c r="D376" s="4"/>
      <c r="E376" s="25"/>
      <c r="F376" s="4"/>
      <c r="G376" s="4"/>
      <c r="H376" s="4"/>
      <c r="I376" s="4"/>
      <c r="J376" s="4"/>
      <c r="K376" s="4"/>
      <c r="L376" s="4" t="str">
        <f>IF(I376=1,1,IF(J376=1,2,IF(K376=1,3,"")))</f>
        <v/>
      </c>
      <c r="M376" s="4" t="str" cm="1">
        <f t="array" ref="M376">IFERROR(INDEX(Tabelle1[Spalte104],MATCH(1,(Tabelle1[Spalte1]=Tabelle1[[#This Row],[Spalte1]])*(Tabelle1[Spalte16]=Tabelle1[[#This Row],[Spalte15]]-1),0)),"")</f>
        <v/>
      </c>
      <c r="N376" s="4" t="str">
        <f>IF(M376&lt;&gt;"",L376-M376,"")</f>
        <v/>
      </c>
      <c r="O376" s="25"/>
      <c r="P376" s="4"/>
      <c r="Q376" s="4"/>
      <c r="R376" s="4"/>
      <c r="S376" s="4"/>
      <c r="T376" s="4"/>
      <c r="U376" s="4"/>
      <c r="V376" s="4"/>
      <c r="W376" s="5"/>
      <c r="X376" s="5"/>
      <c r="Y376" s="146">
        <f>DAYS360(Tabelle1[[#This Row],[Spalte15]],Tabelle1[[#This Row],[Spalte16]])/30</f>
        <v>0</v>
      </c>
      <c r="Z376" s="25"/>
      <c r="AA376" s="4"/>
      <c r="AB376" s="4"/>
      <c r="AC376" s="6"/>
      <c r="AD376" s="25"/>
      <c r="AE376" s="4"/>
      <c r="AF376" s="4"/>
      <c r="AG376" s="4"/>
      <c r="AH376" s="4"/>
      <c r="AI376" s="4"/>
      <c r="AJ376" s="4"/>
      <c r="AK376" s="7"/>
      <c r="AL376" s="25"/>
      <c r="AM376" s="4"/>
      <c r="AN376" s="8"/>
      <c r="AO376" s="8"/>
      <c r="AP376" s="9"/>
    </row>
    <row r="377" spans="1:42" x14ac:dyDescent="0.25">
      <c r="A377" s="1"/>
      <c r="B377" s="2"/>
      <c r="C377" s="3"/>
      <c r="D377" s="4"/>
      <c r="E377" s="25"/>
      <c r="F377" s="4"/>
      <c r="G377" s="4"/>
      <c r="H377" s="4"/>
      <c r="I377" s="4"/>
      <c r="J377" s="4"/>
      <c r="K377" s="4"/>
      <c r="L377" s="4" t="str">
        <f>IF(I377=1,1,IF(J377=1,2,IF(K377=1,3,"")))</f>
        <v/>
      </c>
      <c r="M377" s="4" t="str" cm="1">
        <f t="array" ref="M377">IFERROR(INDEX(Tabelle1[Spalte104],MATCH(1,(Tabelle1[Spalte1]=Tabelle1[[#This Row],[Spalte1]])*(Tabelle1[Spalte16]=Tabelle1[[#This Row],[Spalte15]]-1),0)),"")</f>
        <v/>
      </c>
      <c r="N377" s="4" t="str">
        <f>IF(M377&lt;&gt;"",L377-M377,"")</f>
        <v/>
      </c>
      <c r="O377" s="25"/>
      <c r="P377" s="4"/>
      <c r="Q377" s="4"/>
      <c r="R377" s="4"/>
      <c r="S377" s="4"/>
      <c r="T377" s="4"/>
      <c r="U377" s="4"/>
      <c r="V377" s="4"/>
      <c r="W377" s="5"/>
      <c r="X377" s="5"/>
      <c r="Y377" s="146">
        <f>DAYS360(Tabelle1[[#This Row],[Spalte15]],Tabelle1[[#This Row],[Spalte16]])/30</f>
        <v>0</v>
      </c>
      <c r="Z377" s="25"/>
      <c r="AA377" s="4"/>
      <c r="AB377" s="4"/>
      <c r="AC377" s="6"/>
      <c r="AD377" s="25"/>
      <c r="AE377" s="4"/>
      <c r="AF377" s="4"/>
      <c r="AG377" s="4"/>
      <c r="AH377" s="4"/>
      <c r="AI377" s="4"/>
      <c r="AJ377" s="4"/>
      <c r="AK377" s="7"/>
      <c r="AL377" s="25"/>
      <c r="AM377" s="4"/>
      <c r="AN377" s="8"/>
      <c r="AO377" s="8"/>
      <c r="AP377" s="9"/>
    </row>
    <row r="378" spans="1:42" x14ac:dyDescent="0.25">
      <c r="A378" s="1"/>
      <c r="B378" s="2"/>
      <c r="C378" s="3"/>
      <c r="D378" s="4"/>
      <c r="E378" s="25"/>
      <c r="F378" s="4"/>
      <c r="G378" s="4"/>
      <c r="H378" s="4"/>
      <c r="I378" s="4"/>
      <c r="J378" s="4"/>
      <c r="K378" s="4"/>
      <c r="L378" s="4" t="str">
        <f>IF(I378=1,1,IF(J378=1,2,IF(K378=1,3,"")))</f>
        <v/>
      </c>
      <c r="M378" s="4" t="str" cm="1">
        <f t="array" ref="M378">IFERROR(INDEX(Tabelle1[Spalte104],MATCH(1,(Tabelle1[Spalte1]=Tabelle1[[#This Row],[Spalte1]])*(Tabelle1[Spalte16]=Tabelle1[[#This Row],[Spalte15]]-1),0)),"")</f>
        <v/>
      </c>
      <c r="N378" s="4" t="str">
        <f>IF(M378&lt;&gt;"",L378-M378,"")</f>
        <v/>
      </c>
      <c r="O378" s="25"/>
      <c r="P378" s="4"/>
      <c r="Q378" s="4"/>
      <c r="R378" s="4"/>
      <c r="S378" s="4"/>
      <c r="T378" s="4"/>
      <c r="U378" s="4"/>
      <c r="V378" s="4"/>
      <c r="W378" s="5"/>
      <c r="X378" s="5"/>
      <c r="Y378" s="146">
        <f>DAYS360(Tabelle1[[#This Row],[Spalte15]],Tabelle1[[#This Row],[Spalte16]])/30</f>
        <v>0</v>
      </c>
      <c r="Z378" s="25"/>
      <c r="AA378" s="4"/>
      <c r="AB378" s="4"/>
      <c r="AC378" s="6"/>
      <c r="AD378" s="25"/>
      <c r="AE378" s="4"/>
      <c r="AF378" s="4"/>
      <c r="AG378" s="4"/>
      <c r="AH378" s="4"/>
      <c r="AI378" s="4"/>
      <c r="AJ378" s="4"/>
      <c r="AK378" s="7"/>
      <c r="AL378" s="25"/>
      <c r="AM378" s="4"/>
      <c r="AN378" s="8"/>
      <c r="AO378" s="8"/>
      <c r="AP378" s="9"/>
    </row>
    <row r="379" spans="1:42" x14ac:dyDescent="0.25">
      <c r="A379" s="1"/>
      <c r="B379" s="2"/>
      <c r="C379" s="3"/>
      <c r="D379" s="4"/>
      <c r="E379" s="25"/>
      <c r="F379" s="4"/>
      <c r="G379" s="4"/>
      <c r="H379" s="4"/>
      <c r="I379" s="4"/>
      <c r="J379" s="4"/>
      <c r="K379" s="4"/>
      <c r="L379" s="4" t="str">
        <f>IF(I379=1,1,IF(J379=1,2,IF(K379=1,3,"")))</f>
        <v/>
      </c>
      <c r="M379" s="4" t="str" cm="1">
        <f t="array" ref="M379">IFERROR(INDEX(Tabelle1[Spalte104],MATCH(1,(Tabelle1[Spalte1]=Tabelle1[[#This Row],[Spalte1]])*(Tabelle1[Spalte16]=Tabelle1[[#This Row],[Spalte15]]-1),0)),"")</f>
        <v/>
      </c>
      <c r="N379" s="4" t="str">
        <f>IF(M379&lt;&gt;"",L379-M379,"")</f>
        <v/>
      </c>
      <c r="O379" s="25"/>
      <c r="P379" s="4"/>
      <c r="Q379" s="4"/>
      <c r="R379" s="4"/>
      <c r="S379" s="4"/>
      <c r="T379" s="4"/>
      <c r="U379" s="4"/>
      <c r="V379" s="4"/>
      <c r="W379" s="5"/>
      <c r="X379" s="5"/>
      <c r="Y379" s="146">
        <f>DAYS360(Tabelle1[[#This Row],[Spalte15]],Tabelle1[[#This Row],[Spalte16]])/30</f>
        <v>0</v>
      </c>
      <c r="Z379" s="25"/>
      <c r="AA379" s="4"/>
      <c r="AB379" s="4"/>
      <c r="AC379" s="6"/>
      <c r="AD379" s="25"/>
      <c r="AE379" s="4"/>
      <c r="AF379" s="4"/>
      <c r="AG379" s="4"/>
      <c r="AH379" s="4"/>
      <c r="AI379" s="4"/>
      <c r="AJ379" s="4"/>
      <c r="AK379" s="7"/>
      <c r="AL379" s="25"/>
      <c r="AM379" s="4"/>
      <c r="AN379" s="8"/>
      <c r="AO379" s="8"/>
      <c r="AP379" s="9"/>
    </row>
    <row r="380" spans="1:42" x14ac:dyDescent="0.25">
      <c r="A380" s="1"/>
      <c r="B380" s="2"/>
      <c r="C380" s="3"/>
      <c r="D380" s="4"/>
      <c r="E380" s="25"/>
      <c r="F380" s="4"/>
      <c r="G380" s="4"/>
      <c r="H380" s="4"/>
      <c r="I380" s="4"/>
      <c r="J380" s="4"/>
      <c r="K380" s="4"/>
      <c r="L380" s="4" t="str">
        <f>IF(I380=1,1,IF(J380=1,2,IF(K380=1,3,"")))</f>
        <v/>
      </c>
      <c r="M380" s="4" t="str" cm="1">
        <f t="array" ref="M380">IFERROR(INDEX(Tabelle1[Spalte104],MATCH(1,(Tabelle1[Spalte1]=Tabelle1[[#This Row],[Spalte1]])*(Tabelle1[Spalte16]=Tabelle1[[#This Row],[Spalte15]]-1),0)),"")</f>
        <v/>
      </c>
      <c r="N380" s="4" t="str">
        <f>IF(M380&lt;&gt;"",L380-M380,"")</f>
        <v/>
      </c>
      <c r="O380" s="25"/>
      <c r="P380" s="4"/>
      <c r="Q380" s="4"/>
      <c r="R380" s="4"/>
      <c r="S380" s="4"/>
      <c r="T380" s="4"/>
      <c r="U380" s="4"/>
      <c r="V380" s="4"/>
      <c r="W380" s="5"/>
      <c r="X380" s="5"/>
      <c r="Y380" s="146">
        <f>DAYS360(Tabelle1[[#This Row],[Spalte15]],Tabelle1[[#This Row],[Spalte16]])/30</f>
        <v>0</v>
      </c>
      <c r="Z380" s="25"/>
      <c r="AA380" s="4"/>
      <c r="AB380" s="4"/>
      <c r="AC380" s="6"/>
      <c r="AD380" s="25"/>
      <c r="AE380" s="4"/>
      <c r="AF380" s="4"/>
      <c r="AG380" s="4"/>
      <c r="AH380" s="4"/>
      <c r="AI380" s="4"/>
      <c r="AJ380" s="4"/>
      <c r="AK380" s="7"/>
      <c r="AL380" s="25"/>
      <c r="AM380" s="4"/>
      <c r="AN380" s="8"/>
      <c r="AO380" s="8"/>
      <c r="AP380" s="9"/>
    </row>
    <row r="381" spans="1:42" x14ac:dyDescent="0.25">
      <c r="A381" s="1"/>
      <c r="B381" s="2"/>
      <c r="C381" s="3"/>
      <c r="D381" s="4"/>
      <c r="E381" s="25"/>
      <c r="F381" s="4"/>
      <c r="G381" s="4"/>
      <c r="H381" s="4"/>
      <c r="I381" s="4"/>
      <c r="J381" s="4"/>
      <c r="K381" s="4"/>
      <c r="L381" s="4" t="str">
        <f>IF(I381=1,1,IF(J381=1,2,IF(K381=1,3,"")))</f>
        <v/>
      </c>
      <c r="M381" s="4" t="str" cm="1">
        <f t="array" ref="M381">IFERROR(INDEX(Tabelle1[Spalte104],MATCH(1,(Tabelle1[Spalte1]=Tabelle1[[#This Row],[Spalte1]])*(Tabelle1[Spalte16]=Tabelle1[[#This Row],[Spalte15]]-1),0)),"")</f>
        <v/>
      </c>
      <c r="N381" s="4" t="str">
        <f>IF(M381&lt;&gt;"",L381-M381,"")</f>
        <v/>
      </c>
      <c r="O381" s="25"/>
      <c r="P381" s="4"/>
      <c r="Q381" s="4"/>
      <c r="R381" s="4"/>
      <c r="S381" s="4"/>
      <c r="T381" s="4"/>
      <c r="U381" s="4"/>
      <c r="V381" s="4"/>
      <c r="W381" s="5"/>
      <c r="X381" s="5"/>
      <c r="Y381" s="146">
        <f>DAYS360(Tabelle1[[#This Row],[Spalte15]],Tabelle1[[#This Row],[Spalte16]])/30</f>
        <v>0</v>
      </c>
      <c r="Z381" s="25"/>
      <c r="AA381" s="4"/>
      <c r="AB381" s="4"/>
      <c r="AC381" s="6"/>
      <c r="AD381" s="25"/>
      <c r="AE381" s="4"/>
      <c r="AF381" s="4"/>
      <c r="AG381" s="4"/>
      <c r="AH381" s="4"/>
      <c r="AI381" s="4"/>
      <c r="AJ381" s="4"/>
      <c r="AK381" s="7"/>
      <c r="AL381" s="25"/>
      <c r="AM381" s="4"/>
      <c r="AN381" s="8"/>
      <c r="AO381" s="8"/>
      <c r="AP381" s="9"/>
    </row>
    <row r="382" spans="1:42" x14ac:dyDescent="0.25">
      <c r="A382" s="1"/>
      <c r="B382" s="2"/>
      <c r="C382" s="3"/>
      <c r="D382" s="4"/>
      <c r="E382" s="25"/>
      <c r="F382" s="4"/>
      <c r="G382" s="4"/>
      <c r="H382" s="4"/>
      <c r="I382" s="4"/>
      <c r="J382" s="4"/>
      <c r="K382" s="4"/>
      <c r="L382" s="4" t="str">
        <f>IF(I382=1,1,IF(J382=1,2,IF(K382=1,3,"")))</f>
        <v/>
      </c>
      <c r="M382" s="4" t="str" cm="1">
        <f t="array" ref="M382">IFERROR(INDEX(Tabelle1[Spalte104],MATCH(1,(Tabelle1[Spalte1]=Tabelle1[[#This Row],[Spalte1]])*(Tabelle1[Spalte16]=Tabelle1[[#This Row],[Spalte15]]-1),0)),"")</f>
        <v/>
      </c>
      <c r="N382" s="4" t="str">
        <f>IF(M382&lt;&gt;"",L382-M382,"")</f>
        <v/>
      </c>
      <c r="O382" s="25"/>
      <c r="P382" s="4"/>
      <c r="Q382" s="4"/>
      <c r="R382" s="4"/>
      <c r="S382" s="4"/>
      <c r="T382" s="4"/>
      <c r="U382" s="4"/>
      <c r="V382" s="4"/>
      <c r="W382" s="5"/>
      <c r="X382" s="5"/>
      <c r="Y382" s="146">
        <f>DAYS360(Tabelle1[[#This Row],[Spalte15]],Tabelle1[[#This Row],[Spalte16]])/30</f>
        <v>0</v>
      </c>
      <c r="Z382" s="25"/>
      <c r="AA382" s="4"/>
      <c r="AB382" s="4"/>
      <c r="AC382" s="6"/>
      <c r="AD382" s="25"/>
      <c r="AE382" s="4"/>
      <c r="AF382" s="4"/>
      <c r="AG382" s="4"/>
      <c r="AH382" s="4"/>
      <c r="AI382" s="4"/>
      <c r="AJ382" s="4"/>
      <c r="AK382" s="7"/>
      <c r="AL382" s="25"/>
      <c r="AM382" s="4"/>
      <c r="AN382" s="8"/>
      <c r="AO382" s="8"/>
      <c r="AP382" s="9"/>
    </row>
    <row r="383" spans="1:42" x14ac:dyDescent="0.25">
      <c r="A383" s="1"/>
      <c r="B383" s="2"/>
      <c r="C383" s="3"/>
      <c r="D383" s="4"/>
      <c r="E383" s="25"/>
      <c r="F383" s="4"/>
      <c r="G383" s="4"/>
      <c r="H383" s="4"/>
      <c r="I383" s="4"/>
      <c r="J383" s="4"/>
      <c r="K383" s="4"/>
      <c r="L383" s="4" t="str">
        <f>IF(I383=1,1,IF(J383=1,2,IF(K383=1,3,"")))</f>
        <v/>
      </c>
      <c r="M383" s="4" t="str" cm="1">
        <f t="array" ref="M383">IFERROR(INDEX(Tabelle1[Spalte104],MATCH(1,(Tabelle1[Spalte1]=Tabelle1[[#This Row],[Spalte1]])*(Tabelle1[Spalte16]=Tabelle1[[#This Row],[Spalte15]]-1),0)),"")</f>
        <v/>
      </c>
      <c r="N383" s="4" t="str">
        <f>IF(M383&lt;&gt;"",L383-M383,"")</f>
        <v/>
      </c>
      <c r="O383" s="25"/>
      <c r="P383" s="4"/>
      <c r="Q383" s="4"/>
      <c r="R383" s="4"/>
      <c r="S383" s="4"/>
      <c r="T383" s="4"/>
      <c r="U383" s="4"/>
      <c r="V383" s="4"/>
      <c r="W383" s="5"/>
      <c r="X383" s="5"/>
      <c r="Y383" s="146">
        <f>DAYS360(Tabelle1[[#This Row],[Spalte15]],Tabelle1[[#This Row],[Spalte16]])/30</f>
        <v>0</v>
      </c>
      <c r="Z383" s="25"/>
      <c r="AA383" s="4"/>
      <c r="AB383" s="4"/>
      <c r="AC383" s="6"/>
      <c r="AD383" s="25"/>
      <c r="AE383" s="4"/>
      <c r="AF383" s="4"/>
      <c r="AG383" s="4"/>
      <c r="AH383" s="4"/>
      <c r="AI383" s="4"/>
      <c r="AJ383" s="4"/>
      <c r="AK383" s="7"/>
      <c r="AL383" s="25"/>
      <c r="AM383" s="4"/>
      <c r="AN383" s="8"/>
      <c r="AO383" s="8"/>
      <c r="AP383" s="9"/>
    </row>
    <row r="384" spans="1:42" x14ac:dyDescent="0.25">
      <c r="A384" s="1"/>
      <c r="B384" s="2"/>
      <c r="C384" s="3"/>
      <c r="D384" s="4"/>
      <c r="E384" s="25"/>
      <c r="F384" s="4"/>
      <c r="G384" s="4"/>
      <c r="H384" s="4"/>
      <c r="I384" s="4"/>
      <c r="J384" s="4"/>
      <c r="K384" s="4"/>
      <c r="L384" s="4" t="str">
        <f>IF(I384=1,1,IF(J384=1,2,IF(K384=1,3,"")))</f>
        <v/>
      </c>
      <c r="M384" s="4" t="str" cm="1">
        <f t="array" ref="M384">IFERROR(INDEX(Tabelle1[Spalte104],MATCH(1,(Tabelle1[Spalte1]=Tabelle1[[#This Row],[Spalte1]])*(Tabelle1[Spalte16]=Tabelle1[[#This Row],[Spalte15]]-1),0)),"")</f>
        <v/>
      </c>
      <c r="N384" s="4" t="str">
        <f>IF(M384&lt;&gt;"",L384-M384,"")</f>
        <v/>
      </c>
      <c r="O384" s="25"/>
      <c r="P384" s="4"/>
      <c r="Q384" s="4"/>
      <c r="R384" s="4"/>
      <c r="S384" s="4"/>
      <c r="T384" s="4"/>
      <c r="U384" s="4"/>
      <c r="V384" s="4"/>
      <c r="W384" s="5"/>
      <c r="X384" s="5"/>
      <c r="Y384" s="146">
        <f>DAYS360(Tabelle1[[#This Row],[Spalte15]],Tabelle1[[#This Row],[Spalte16]])/30</f>
        <v>0</v>
      </c>
      <c r="Z384" s="25"/>
      <c r="AA384" s="4"/>
      <c r="AB384" s="4"/>
      <c r="AC384" s="6"/>
      <c r="AD384" s="25"/>
      <c r="AE384" s="4"/>
      <c r="AF384" s="4"/>
      <c r="AG384" s="4"/>
      <c r="AH384" s="4"/>
      <c r="AI384" s="4"/>
      <c r="AJ384" s="4"/>
      <c r="AK384" s="7"/>
      <c r="AL384" s="25"/>
      <c r="AM384" s="4"/>
      <c r="AN384" s="8"/>
      <c r="AO384" s="8"/>
      <c r="AP384" s="9"/>
    </row>
    <row r="385" spans="1:42" x14ac:dyDescent="0.25">
      <c r="A385" s="1"/>
      <c r="B385" s="2"/>
      <c r="C385" s="3"/>
      <c r="D385" s="4"/>
      <c r="E385" s="25"/>
      <c r="F385" s="4"/>
      <c r="G385" s="4"/>
      <c r="H385" s="4"/>
      <c r="I385" s="4"/>
      <c r="J385" s="4"/>
      <c r="K385" s="4"/>
      <c r="L385" s="4" t="str">
        <f>IF(I385=1,1,IF(J385=1,2,IF(K385=1,3,"")))</f>
        <v/>
      </c>
      <c r="M385" s="4" t="str" cm="1">
        <f t="array" ref="M385">IFERROR(INDEX(Tabelle1[Spalte104],MATCH(1,(Tabelle1[Spalte1]=Tabelle1[[#This Row],[Spalte1]])*(Tabelle1[Spalte16]=Tabelle1[[#This Row],[Spalte15]]-1),0)),"")</f>
        <v/>
      </c>
      <c r="N385" s="4" t="str">
        <f>IF(M385&lt;&gt;"",L385-M385,"")</f>
        <v/>
      </c>
      <c r="O385" s="25"/>
      <c r="P385" s="4"/>
      <c r="Q385" s="4"/>
      <c r="R385" s="4"/>
      <c r="S385" s="4"/>
      <c r="T385" s="4"/>
      <c r="U385" s="4"/>
      <c r="V385" s="4"/>
      <c r="W385" s="5"/>
      <c r="X385" s="5"/>
      <c r="Y385" s="146">
        <f>DAYS360(Tabelle1[[#This Row],[Spalte15]],Tabelle1[[#This Row],[Spalte16]])/30</f>
        <v>0</v>
      </c>
      <c r="Z385" s="25"/>
      <c r="AA385" s="4"/>
      <c r="AB385" s="4"/>
      <c r="AC385" s="6"/>
      <c r="AD385" s="25"/>
      <c r="AE385" s="4"/>
      <c r="AF385" s="4"/>
      <c r="AG385" s="4"/>
      <c r="AH385" s="4"/>
      <c r="AI385" s="4"/>
      <c r="AJ385" s="4"/>
      <c r="AK385" s="7"/>
      <c r="AL385" s="25"/>
      <c r="AM385" s="4"/>
      <c r="AN385" s="8"/>
      <c r="AO385" s="8"/>
      <c r="AP385" s="9"/>
    </row>
    <row r="386" spans="1:42" x14ac:dyDescent="0.25">
      <c r="A386" s="1"/>
      <c r="B386" s="2"/>
      <c r="C386" s="3"/>
      <c r="D386" s="4"/>
      <c r="E386" s="25"/>
      <c r="F386" s="4"/>
      <c r="G386" s="4"/>
      <c r="H386" s="4"/>
      <c r="I386" s="4"/>
      <c r="J386" s="4"/>
      <c r="K386" s="4"/>
      <c r="L386" s="4" t="str">
        <f>IF(I386=1,1,IF(J386=1,2,IF(K386=1,3,"")))</f>
        <v/>
      </c>
      <c r="M386" s="4" t="str" cm="1">
        <f t="array" ref="M386">IFERROR(INDEX(Tabelle1[Spalte104],MATCH(1,(Tabelle1[Spalte1]=Tabelle1[[#This Row],[Spalte1]])*(Tabelle1[Spalte16]=Tabelle1[[#This Row],[Spalte15]]-1),0)),"")</f>
        <v/>
      </c>
      <c r="N386" s="4" t="str">
        <f>IF(M386&lt;&gt;"",L386-M386,"")</f>
        <v/>
      </c>
      <c r="O386" s="25"/>
      <c r="P386" s="4"/>
      <c r="Q386" s="4"/>
      <c r="R386" s="4"/>
      <c r="S386" s="4"/>
      <c r="T386" s="4"/>
      <c r="U386" s="4"/>
      <c r="V386" s="4"/>
      <c r="W386" s="5"/>
      <c r="X386" s="5"/>
      <c r="Y386" s="146">
        <f>DAYS360(Tabelle1[[#This Row],[Spalte15]],Tabelle1[[#This Row],[Spalte16]])/30</f>
        <v>0</v>
      </c>
      <c r="Z386" s="25"/>
      <c r="AA386" s="4"/>
      <c r="AB386" s="4"/>
      <c r="AC386" s="6"/>
      <c r="AD386" s="25"/>
      <c r="AE386" s="4"/>
      <c r="AF386" s="4"/>
      <c r="AG386" s="4"/>
      <c r="AH386" s="4"/>
      <c r="AI386" s="4"/>
      <c r="AJ386" s="4"/>
      <c r="AK386" s="7"/>
      <c r="AL386" s="25"/>
      <c r="AM386" s="4"/>
      <c r="AN386" s="8"/>
      <c r="AO386" s="8"/>
      <c r="AP386" s="9"/>
    </row>
    <row r="387" spans="1:42" x14ac:dyDescent="0.25">
      <c r="A387" s="1"/>
      <c r="B387" s="2"/>
      <c r="C387" s="3"/>
      <c r="D387" s="4"/>
      <c r="E387" s="25"/>
      <c r="F387" s="4"/>
      <c r="G387" s="4"/>
      <c r="H387" s="4"/>
      <c r="I387" s="4"/>
      <c r="J387" s="4"/>
      <c r="K387" s="4"/>
      <c r="L387" s="4" t="str">
        <f>IF(I387=1,1,IF(J387=1,2,IF(K387=1,3,"")))</f>
        <v/>
      </c>
      <c r="M387" s="4" t="str" cm="1">
        <f t="array" ref="M387">IFERROR(INDEX(Tabelle1[Spalte104],MATCH(1,(Tabelle1[Spalte1]=Tabelle1[[#This Row],[Spalte1]])*(Tabelle1[Spalte16]=Tabelle1[[#This Row],[Spalte15]]-1),0)),"")</f>
        <v/>
      </c>
      <c r="N387" s="4" t="str">
        <f>IF(M387&lt;&gt;"",L387-M387,"")</f>
        <v/>
      </c>
      <c r="O387" s="25"/>
      <c r="P387" s="4"/>
      <c r="Q387" s="4"/>
      <c r="R387" s="4"/>
      <c r="S387" s="4"/>
      <c r="T387" s="4"/>
      <c r="U387" s="4"/>
      <c r="V387" s="4"/>
      <c r="W387" s="5"/>
      <c r="X387" s="5"/>
      <c r="Y387" s="146">
        <f>DAYS360(Tabelle1[[#This Row],[Spalte15]],Tabelle1[[#This Row],[Spalte16]])/30</f>
        <v>0</v>
      </c>
      <c r="Z387" s="25"/>
      <c r="AA387" s="4"/>
      <c r="AB387" s="4"/>
      <c r="AC387" s="6"/>
      <c r="AD387" s="25"/>
      <c r="AE387" s="4"/>
      <c r="AF387" s="4"/>
      <c r="AG387" s="4"/>
      <c r="AH387" s="4"/>
      <c r="AI387" s="4"/>
      <c r="AJ387" s="4"/>
      <c r="AK387" s="7"/>
      <c r="AL387" s="25"/>
      <c r="AM387" s="4"/>
      <c r="AN387" s="8"/>
      <c r="AO387" s="8"/>
      <c r="AP387" s="9"/>
    </row>
    <row r="388" spans="1:42" x14ac:dyDescent="0.25">
      <c r="A388" s="1"/>
      <c r="B388" s="2"/>
      <c r="C388" s="3"/>
      <c r="D388" s="4"/>
      <c r="E388" s="25"/>
      <c r="F388" s="4"/>
      <c r="G388" s="4"/>
      <c r="H388" s="4"/>
      <c r="I388" s="4"/>
      <c r="J388" s="4"/>
      <c r="K388" s="4"/>
      <c r="L388" s="4" t="str">
        <f>IF(I388=1,1,IF(J388=1,2,IF(K388=1,3,"")))</f>
        <v/>
      </c>
      <c r="M388" s="4" t="str" cm="1">
        <f t="array" ref="M388">IFERROR(INDEX(Tabelle1[Spalte104],MATCH(1,(Tabelle1[Spalte1]=Tabelle1[[#This Row],[Spalte1]])*(Tabelle1[Spalte16]=Tabelle1[[#This Row],[Spalte15]]-1),0)),"")</f>
        <v/>
      </c>
      <c r="N388" s="4" t="str">
        <f>IF(M388&lt;&gt;"",L388-M388,"")</f>
        <v/>
      </c>
      <c r="O388" s="25"/>
      <c r="P388" s="4"/>
      <c r="Q388" s="4"/>
      <c r="R388" s="4"/>
      <c r="S388" s="4"/>
      <c r="T388" s="4"/>
      <c r="U388" s="4"/>
      <c r="V388" s="4"/>
      <c r="W388" s="5"/>
      <c r="X388" s="5"/>
      <c r="Y388" s="146">
        <f>DAYS360(Tabelle1[[#This Row],[Spalte15]],Tabelle1[[#This Row],[Spalte16]])/30</f>
        <v>0</v>
      </c>
      <c r="Z388" s="25"/>
      <c r="AA388" s="4"/>
      <c r="AB388" s="4"/>
      <c r="AC388" s="6"/>
      <c r="AD388" s="25"/>
      <c r="AE388" s="4"/>
      <c r="AF388" s="4"/>
      <c r="AG388" s="4"/>
      <c r="AH388" s="4"/>
      <c r="AI388" s="4"/>
      <c r="AJ388" s="4"/>
      <c r="AK388" s="7"/>
      <c r="AL388" s="25"/>
      <c r="AM388" s="4"/>
      <c r="AN388" s="8"/>
      <c r="AO388" s="8"/>
      <c r="AP388" s="9"/>
    </row>
    <row r="389" spans="1:42" x14ac:dyDescent="0.25">
      <c r="A389" s="1"/>
      <c r="B389" s="2"/>
      <c r="C389" s="3"/>
      <c r="D389" s="4"/>
      <c r="E389" s="25"/>
      <c r="F389" s="4"/>
      <c r="G389" s="4"/>
      <c r="H389" s="4"/>
      <c r="I389" s="4"/>
      <c r="J389" s="4"/>
      <c r="K389" s="4"/>
      <c r="L389" s="4" t="str">
        <f>IF(I389=1,1,IF(J389=1,2,IF(K389=1,3,"")))</f>
        <v/>
      </c>
      <c r="M389" s="4" t="str" cm="1">
        <f t="array" ref="M389">IFERROR(INDEX(Tabelle1[Spalte104],MATCH(1,(Tabelle1[Spalte1]=Tabelle1[[#This Row],[Spalte1]])*(Tabelle1[Spalte16]=Tabelle1[[#This Row],[Spalte15]]-1),0)),"")</f>
        <v/>
      </c>
      <c r="N389" s="4" t="str">
        <f>IF(M389&lt;&gt;"",L389-M389,"")</f>
        <v/>
      </c>
      <c r="O389" s="25"/>
      <c r="P389" s="4"/>
      <c r="Q389" s="4"/>
      <c r="R389" s="4"/>
      <c r="S389" s="4"/>
      <c r="T389" s="4"/>
      <c r="U389" s="4"/>
      <c r="V389" s="4"/>
      <c r="W389" s="5"/>
      <c r="X389" s="5"/>
      <c r="Y389" s="146">
        <f>DAYS360(Tabelle1[[#This Row],[Spalte15]],Tabelle1[[#This Row],[Spalte16]])/30</f>
        <v>0</v>
      </c>
      <c r="Z389" s="25"/>
      <c r="AA389" s="4"/>
      <c r="AB389" s="4"/>
      <c r="AC389" s="6"/>
      <c r="AD389" s="25"/>
      <c r="AE389" s="4"/>
      <c r="AF389" s="4"/>
      <c r="AG389" s="4"/>
      <c r="AH389" s="4"/>
      <c r="AI389" s="4"/>
      <c r="AJ389" s="4"/>
      <c r="AK389" s="7"/>
      <c r="AL389" s="25"/>
      <c r="AM389" s="4"/>
      <c r="AN389" s="8"/>
      <c r="AO389" s="8"/>
      <c r="AP389" s="9"/>
    </row>
    <row r="390" spans="1:42" x14ac:dyDescent="0.25">
      <c r="A390" s="1"/>
      <c r="B390" s="2"/>
      <c r="C390" s="3"/>
      <c r="D390" s="4"/>
      <c r="E390" s="25"/>
      <c r="F390" s="4"/>
      <c r="G390" s="4"/>
      <c r="H390" s="4"/>
      <c r="I390" s="4"/>
      <c r="J390" s="4"/>
      <c r="K390" s="4"/>
      <c r="L390" s="4" t="str">
        <f>IF(I390=1,1,IF(J390=1,2,IF(K390=1,3,"")))</f>
        <v/>
      </c>
      <c r="M390" s="4" t="str" cm="1">
        <f t="array" ref="M390">IFERROR(INDEX(Tabelle1[Spalte104],MATCH(1,(Tabelle1[Spalte1]=Tabelle1[[#This Row],[Spalte1]])*(Tabelle1[Spalte16]=Tabelle1[[#This Row],[Spalte15]]-1),0)),"")</f>
        <v/>
      </c>
      <c r="N390" s="4" t="str">
        <f>IF(M390&lt;&gt;"",L390-M390,"")</f>
        <v/>
      </c>
      <c r="O390" s="25"/>
      <c r="P390" s="4"/>
      <c r="Q390" s="4"/>
      <c r="R390" s="4"/>
      <c r="S390" s="4"/>
      <c r="T390" s="4"/>
      <c r="U390" s="4"/>
      <c r="V390" s="4"/>
      <c r="W390" s="5"/>
      <c r="X390" s="5"/>
      <c r="Y390" s="146">
        <f>DAYS360(Tabelle1[[#This Row],[Spalte15]],Tabelle1[[#This Row],[Spalte16]])/30</f>
        <v>0</v>
      </c>
      <c r="Z390" s="25"/>
      <c r="AA390" s="4"/>
      <c r="AB390" s="4"/>
      <c r="AC390" s="6"/>
      <c r="AD390" s="25"/>
      <c r="AE390" s="4"/>
      <c r="AF390" s="4"/>
      <c r="AG390" s="4"/>
      <c r="AH390" s="4"/>
      <c r="AI390" s="4"/>
      <c r="AJ390" s="4"/>
      <c r="AK390" s="7"/>
      <c r="AL390" s="25"/>
      <c r="AM390" s="4"/>
      <c r="AN390" s="8"/>
      <c r="AO390" s="8"/>
      <c r="AP390" s="9"/>
    </row>
    <row r="391" spans="1:42" x14ac:dyDescent="0.25">
      <c r="A391" s="1"/>
      <c r="B391" s="2"/>
      <c r="C391" s="3"/>
      <c r="D391" s="4"/>
      <c r="E391" s="25"/>
      <c r="F391" s="4"/>
      <c r="G391" s="4"/>
      <c r="H391" s="4"/>
      <c r="I391" s="4"/>
      <c r="J391" s="4"/>
      <c r="K391" s="4"/>
      <c r="L391" s="4" t="str">
        <f>IF(I391=1,1,IF(J391=1,2,IF(K391=1,3,"")))</f>
        <v/>
      </c>
      <c r="M391" s="4" t="str" cm="1">
        <f t="array" ref="M391">IFERROR(INDEX(Tabelle1[Spalte104],MATCH(1,(Tabelle1[Spalte1]=Tabelle1[[#This Row],[Spalte1]])*(Tabelle1[Spalte16]=Tabelle1[[#This Row],[Spalte15]]-1),0)),"")</f>
        <v/>
      </c>
      <c r="N391" s="4" t="str">
        <f>IF(M391&lt;&gt;"",L391-M391,"")</f>
        <v/>
      </c>
      <c r="O391" s="25"/>
      <c r="P391" s="4"/>
      <c r="Q391" s="4"/>
      <c r="R391" s="4"/>
      <c r="S391" s="4"/>
      <c r="T391" s="4"/>
      <c r="U391" s="4"/>
      <c r="V391" s="4"/>
      <c r="W391" s="5"/>
      <c r="X391" s="5"/>
      <c r="Y391" s="146">
        <f>DAYS360(Tabelle1[[#This Row],[Spalte15]],Tabelle1[[#This Row],[Spalte16]])/30</f>
        <v>0</v>
      </c>
      <c r="Z391" s="25"/>
      <c r="AA391" s="4"/>
      <c r="AB391" s="4"/>
      <c r="AC391" s="6"/>
      <c r="AD391" s="25"/>
      <c r="AE391" s="4"/>
      <c r="AF391" s="4"/>
      <c r="AG391" s="4"/>
      <c r="AH391" s="4"/>
      <c r="AI391" s="4"/>
      <c r="AJ391" s="4"/>
      <c r="AK391" s="7"/>
      <c r="AL391" s="25"/>
      <c r="AM391" s="4"/>
      <c r="AN391" s="8"/>
      <c r="AO391" s="8"/>
      <c r="AP391" s="9"/>
    </row>
    <row r="392" spans="1:42" x14ac:dyDescent="0.25">
      <c r="A392" s="1"/>
      <c r="B392" s="2"/>
      <c r="C392" s="3"/>
      <c r="D392" s="4"/>
      <c r="E392" s="25"/>
      <c r="F392" s="4"/>
      <c r="G392" s="4"/>
      <c r="H392" s="4"/>
      <c r="I392" s="4"/>
      <c r="J392" s="4"/>
      <c r="K392" s="4"/>
      <c r="L392" s="4" t="str">
        <f>IF(I392=1,1,IF(J392=1,2,IF(K392=1,3,"")))</f>
        <v/>
      </c>
      <c r="M392" s="4" t="str" cm="1">
        <f t="array" ref="M392">IFERROR(INDEX(Tabelle1[Spalte104],MATCH(1,(Tabelle1[Spalte1]=Tabelle1[[#This Row],[Spalte1]])*(Tabelle1[Spalte16]=Tabelle1[[#This Row],[Spalte15]]-1),0)),"")</f>
        <v/>
      </c>
      <c r="N392" s="4" t="str">
        <f>IF(M392&lt;&gt;"",L392-M392,"")</f>
        <v/>
      </c>
      <c r="O392" s="25"/>
      <c r="P392" s="4"/>
      <c r="Q392" s="4"/>
      <c r="R392" s="4"/>
      <c r="S392" s="4"/>
      <c r="T392" s="4"/>
      <c r="U392" s="4"/>
      <c r="V392" s="4"/>
      <c r="W392" s="5"/>
      <c r="X392" s="5"/>
      <c r="Y392" s="146">
        <f>DAYS360(Tabelle1[[#This Row],[Spalte15]],Tabelle1[[#This Row],[Spalte16]])/30</f>
        <v>0</v>
      </c>
      <c r="Z392" s="25"/>
      <c r="AA392" s="4"/>
      <c r="AB392" s="4"/>
      <c r="AC392" s="6"/>
      <c r="AD392" s="25"/>
      <c r="AE392" s="4"/>
      <c r="AF392" s="4"/>
      <c r="AG392" s="4"/>
      <c r="AH392" s="4"/>
      <c r="AI392" s="4"/>
      <c r="AJ392" s="4"/>
      <c r="AK392" s="7"/>
      <c r="AL392" s="25"/>
      <c r="AM392" s="4"/>
      <c r="AN392" s="8"/>
      <c r="AO392" s="8"/>
      <c r="AP392" s="9"/>
    </row>
    <row r="393" spans="1:42" x14ac:dyDescent="0.25">
      <c r="A393" s="1"/>
      <c r="B393" s="2"/>
      <c r="C393" s="3"/>
      <c r="D393" s="4"/>
      <c r="E393" s="25"/>
      <c r="F393" s="4"/>
      <c r="G393" s="4"/>
      <c r="H393" s="4"/>
      <c r="I393" s="4"/>
      <c r="J393" s="4"/>
      <c r="K393" s="4"/>
      <c r="L393" s="4" t="str">
        <f>IF(I393=1,1,IF(J393=1,2,IF(K393=1,3,"")))</f>
        <v/>
      </c>
      <c r="M393" s="4" t="str" cm="1">
        <f t="array" ref="M393">IFERROR(INDEX(Tabelle1[Spalte104],MATCH(1,(Tabelle1[Spalte1]=Tabelle1[[#This Row],[Spalte1]])*(Tabelle1[Spalte16]=Tabelle1[[#This Row],[Spalte15]]-1),0)),"")</f>
        <v/>
      </c>
      <c r="N393" s="4" t="str">
        <f>IF(M393&lt;&gt;"",L393-M393,"")</f>
        <v/>
      </c>
      <c r="O393" s="25"/>
      <c r="P393" s="4"/>
      <c r="Q393" s="4"/>
      <c r="R393" s="4"/>
      <c r="S393" s="4"/>
      <c r="T393" s="4"/>
      <c r="U393" s="4"/>
      <c r="V393" s="4"/>
      <c r="W393" s="5"/>
      <c r="X393" s="5"/>
      <c r="Y393" s="146">
        <f>DAYS360(Tabelle1[[#This Row],[Spalte15]],Tabelle1[[#This Row],[Spalte16]])/30</f>
        <v>0</v>
      </c>
      <c r="Z393" s="25"/>
      <c r="AA393" s="4"/>
      <c r="AB393" s="4"/>
      <c r="AC393" s="6"/>
      <c r="AD393" s="25"/>
      <c r="AE393" s="4"/>
      <c r="AF393" s="4"/>
      <c r="AG393" s="4"/>
      <c r="AH393" s="4"/>
      <c r="AI393" s="4"/>
      <c r="AJ393" s="4"/>
      <c r="AK393" s="7"/>
      <c r="AL393" s="25"/>
      <c r="AM393" s="4"/>
      <c r="AN393" s="8"/>
      <c r="AO393" s="8"/>
      <c r="AP393" s="9"/>
    </row>
    <row r="394" spans="1:42" x14ac:dyDescent="0.25">
      <c r="A394" s="1"/>
      <c r="B394" s="2"/>
      <c r="C394" s="3"/>
      <c r="D394" s="4"/>
      <c r="E394" s="25"/>
      <c r="F394" s="4"/>
      <c r="G394" s="4"/>
      <c r="H394" s="4"/>
      <c r="I394" s="4"/>
      <c r="J394" s="4"/>
      <c r="K394" s="4"/>
      <c r="L394" s="4" t="str">
        <f>IF(I394=1,1,IF(J394=1,2,IF(K394=1,3,"")))</f>
        <v/>
      </c>
      <c r="M394" s="4" t="str" cm="1">
        <f t="array" ref="M394">IFERROR(INDEX(Tabelle1[Spalte104],MATCH(1,(Tabelle1[Spalte1]=Tabelle1[[#This Row],[Spalte1]])*(Tabelle1[Spalte16]=Tabelle1[[#This Row],[Spalte15]]-1),0)),"")</f>
        <v/>
      </c>
      <c r="N394" s="4" t="str">
        <f>IF(M394&lt;&gt;"",L394-M394,"")</f>
        <v/>
      </c>
      <c r="O394" s="25"/>
      <c r="P394" s="4"/>
      <c r="Q394" s="4"/>
      <c r="R394" s="4"/>
      <c r="S394" s="4"/>
      <c r="T394" s="4"/>
      <c r="U394" s="4"/>
      <c r="V394" s="4"/>
      <c r="W394" s="5"/>
      <c r="X394" s="5"/>
      <c r="Y394" s="146">
        <f>DAYS360(Tabelle1[[#This Row],[Spalte15]],Tabelle1[[#This Row],[Spalte16]])/30</f>
        <v>0</v>
      </c>
      <c r="Z394" s="25"/>
      <c r="AA394" s="4"/>
      <c r="AB394" s="4"/>
      <c r="AC394" s="6"/>
      <c r="AD394" s="25"/>
      <c r="AE394" s="4"/>
      <c r="AF394" s="4"/>
      <c r="AG394" s="4"/>
      <c r="AH394" s="4"/>
      <c r="AI394" s="4"/>
      <c r="AJ394" s="4"/>
      <c r="AK394" s="7"/>
      <c r="AL394" s="25"/>
      <c r="AM394" s="4"/>
      <c r="AN394" s="8"/>
      <c r="AO394" s="8"/>
      <c r="AP394" s="9"/>
    </row>
    <row r="395" spans="1:42" x14ac:dyDescent="0.25">
      <c r="A395" s="1"/>
      <c r="B395" s="2"/>
      <c r="C395" s="3"/>
      <c r="D395" s="4"/>
      <c r="E395" s="25"/>
      <c r="F395" s="4"/>
      <c r="G395" s="4"/>
      <c r="H395" s="4"/>
      <c r="I395" s="4"/>
      <c r="J395" s="4"/>
      <c r="K395" s="4"/>
      <c r="L395" s="4" t="str">
        <f>IF(I395=1,1,IF(J395=1,2,IF(K395=1,3,"")))</f>
        <v/>
      </c>
      <c r="M395" s="4" t="str" cm="1">
        <f t="array" ref="M395">IFERROR(INDEX(Tabelle1[Spalte104],MATCH(1,(Tabelle1[Spalte1]=Tabelle1[[#This Row],[Spalte1]])*(Tabelle1[Spalte16]=Tabelle1[[#This Row],[Spalte15]]-1),0)),"")</f>
        <v/>
      </c>
      <c r="N395" s="4" t="str">
        <f>IF(M395&lt;&gt;"",L395-M395,"")</f>
        <v/>
      </c>
      <c r="O395" s="25"/>
      <c r="P395" s="4"/>
      <c r="Q395" s="4"/>
      <c r="R395" s="4"/>
      <c r="S395" s="4"/>
      <c r="T395" s="4"/>
      <c r="U395" s="4"/>
      <c r="V395" s="4"/>
      <c r="W395" s="5"/>
      <c r="X395" s="5"/>
      <c r="Y395" s="146">
        <f>DAYS360(Tabelle1[[#This Row],[Spalte15]],Tabelle1[[#This Row],[Spalte16]])/30</f>
        <v>0</v>
      </c>
      <c r="Z395" s="25"/>
      <c r="AA395" s="4"/>
      <c r="AB395" s="4"/>
      <c r="AC395" s="6"/>
      <c r="AD395" s="25"/>
      <c r="AE395" s="4"/>
      <c r="AF395" s="4"/>
      <c r="AG395" s="4"/>
      <c r="AH395" s="4"/>
      <c r="AI395" s="4"/>
      <c r="AJ395" s="4"/>
      <c r="AK395" s="7"/>
      <c r="AL395" s="25"/>
      <c r="AM395" s="4"/>
      <c r="AN395" s="8"/>
      <c r="AO395" s="8"/>
      <c r="AP395" s="9"/>
    </row>
    <row r="396" spans="1:42" x14ac:dyDescent="0.25">
      <c r="A396" s="1"/>
      <c r="B396" s="2"/>
      <c r="C396" s="3"/>
      <c r="D396" s="4"/>
      <c r="E396" s="25"/>
      <c r="F396" s="4"/>
      <c r="G396" s="4"/>
      <c r="H396" s="4"/>
      <c r="I396" s="4"/>
      <c r="J396" s="4"/>
      <c r="K396" s="4"/>
      <c r="L396" s="4" t="str">
        <f>IF(I396=1,1,IF(J396=1,2,IF(K396=1,3,"")))</f>
        <v/>
      </c>
      <c r="M396" s="4" t="str" cm="1">
        <f t="array" ref="M396">IFERROR(INDEX(Tabelle1[Spalte104],MATCH(1,(Tabelle1[Spalte1]=Tabelle1[[#This Row],[Spalte1]])*(Tabelle1[Spalte16]=Tabelle1[[#This Row],[Spalte15]]-1),0)),"")</f>
        <v/>
      </c>
      <c r="N396" s="4" t="str">
        <f>IF(M396&lt;&gt;"",L396-M396,"")</f>
        <v/>
      </c>
      <c r="O396" s="25"/>
      <c r="P396" s="4"/>
      <c r="Q396" s="4"/>
      <c r="R396" s="4"/>
      <c r="S396" s="4"/>
      <c r="T396" s="4"/>
      <c r="U396" s="4"/>
      <c r="V396" s="4"/>
      <c r="W396" s="5"/>
      <c r="X396" s="5"/>
      <c r="Y396" s="146">
        <f>DAYS360(Tabelle1[[#This Row],[Spalte15]],Tabelle1[[#This Row],[Spalte16]])/30</f>
        <v>0</v>
      </c>
      <c r="Z396" s="25"/>
      <c r="AA396" s="4"/>
      <c r="AB396" s="4"/>
      <c r="AC396" s="6"/>
      <c r="AD396" s="25"/>
      <c r="AE396" s="4"/>
      <c r="AF396" s="4"/>
      <c r="AG396" s="4"/>
      <c r="AH396" s="4"/>
      <c r="AI396" s="4"/>
      <c r="AJ396" s="4"/>
      <c r="AK396" s="7"/>
      <c r="AL396" s="25"/>
      <c r="AM396" s="4"/>
      <c r="AN396" s="8"/>
      <c r="AO396" s="8"/>
      <c r="AP396" s="9"/>
    </row>
    <row r="397" spans="1:42" x14ac:dyDescent="0.25">
      <c r="A397" s="1"/>
      <c r="B397" s="2"/>
      <c r="C397" s="3"/>
      <c r="D397" s="4"/>
      <c r="E397" s="25"/>
      <c r="F397" s="4"/>
      <c r="G397" s="4"/>
      <c r="H397" s="4"/>
      <c r="I397" s="4"/>
      <c r="J397" s="4"/>
      <c r="K397" s="4"/>
      <c r="L397" s="4" t="str">
        <f>IF(I397=1,1,IF(J397=1,2,IF(K397=1,3,"")))</f>
        <v/>
      </c>
      <c r="M397" s="4" t="str" cm="1">
        <f t="array" ref="M397">IFERROR(INDEX(Tabelle1[Spalte104],MATCH(1,(Tabelle1[Spalte1]=Tabelle1[[#This Row],[Spalte1]])*(Tabelle1[Spalte16]=Tabelle1[[#This Row],[Spalte15]]-1),0)),"")</f>
        <v/>
      </c>
      <c r="N397" s="4" t="str">
        <f>IF(M397&lt;&gt;"",L397-M397,"")</f>
        <v/>
      </c>
      <c r="O397" s="25"/>
      <c r="P397" s="4"/>
      <c r="Q397" s="4"/>
      <c r="R397" s="4"/>
      <c r="S397" s="4"/>
      <c r="T397" s="4"/>
      <c r="U397" s="4"/>
      <c r="V397" s="4"/>
      <c r="W397" s="5"/>
      <c r="X397" s="5"/>
      <c r="Y397" s="146">
        <f>DAYS360(Tabelle1[[#This Row],[Spalte15]],Tabelle1[[#This Row],[Spalte16]])/30</f>
        <v>0</v>
      </c>
      <c r="Z397" s="25"/>
      <c r="AA397" s="4"/>
      <c r="AB397" s="4"/>
      <c r="AC397" s="6"/>
      <c r="AD397" s="25"/>
      <c r="AE397" s="4"/>
      <c r="AF397" s="4"/>
      <c r="AG397" s="4"/>
      <c r="AH397" s="4"/>
      <c r="AI397" s="4"/>
      <c r="AJ397" s="4"/>
      <c r="AK397" s="7"/>
      <c r="AL397" s="25"/>
      <c r="AM397" s="4"/>
      <c r="AN397" s="8"/>
      <c r="AO397" s="8"/>
      <c r="AP397" s="9"/>
    </row>
    <row r="398" spans="1:42" x14ac:dyDescent="0.25">
      <c r="A398" s="1"/>
      <c r="B398" s="2"/>
      <c r="C398" s="3"/>
      <c r="D398" s="4"/>
      <c r="E398" s="25"/>
      <c r="F398" s="4"/>
      <c r="G398" s="4"/>
      <c r="H398" s="4"/>
      <c r="I398" s="4"/>
      <c r="J398" s="4"/>
      <c r="K398" s="4"/>
      <c r="L398" s="4" t="str">
        <f>IF(I398=1,1,IF(J398=1,2,IF(K398=1,3,"")))</f>
        <v/>
      </c>
      <c r="M398" s="4" t="str" cm="1">
        <f t="array" ref="M398">IFERROR(INDEX(Tabelle1[Spalte104],MATCH(1,(Tabelle1[Spalte1]=Tabelle1[[#This Row],[Spalte1]])*(Tabelle1[Spalte16]=Tabelle1[[#This Row],[Spalte15]]-1),0)),"")</f>
        <v/>
      </c>
      <c r="N398" s="4" t="str">
        <f>IF(M398&lt;&gt;"",L398-M398,"")</f>
        <v/>
      </c>
      <c r="O398" s="25"/>
      <c r="P398" s="4"/>
      <c r="Q398" s="4"/>
      <c r="R398" s="4"/>
      <c r="S398" s="4"/>
      <c r="T398" s="4"/>
      <c r="U398" s="4"/>
      <c r="V398" s="4"/>
      <c r="W398" s="5"/>
      <c r="X398" s="5"/>
      <c r="Y398" s="146">
        <f>DAYS360(Tabelle1[[#This Row],[Spalte15]],Tabelle1[[#This Row],[Spalte16]])/30</f>
        <v>0</v>
      </c>
      <c r="Z398" s="25"/>
      <c r="AA398" s="4"/>
      <c r="AB398" s="4"/>
      <c r="AC398" s="6"/>
      <c r="AD398" s="25"/>
      <c r="AE398" s="4"/>
      <c r="AF398" s="4"/>
      <c r="AG398" s="4"/>
      <c r="AH398" s="4"/>
      <c r="AI398" s="4"/>
      <c r="AJ398" s="4"/>
      <c r="AK398" s="7"/>
      <c r="AL398" s="25"/>
      <c r="AM398" s="4"/>
      <c r="AN398" s="8"/>
      <c r="AO398" s="8"/>
      <c r="AP398" s="9"/>
    </row>
    <row r="399" spans="1:42" x14ac:dyDescent="0.25">
      <c r="A399" s="1"/>
      <c r="B399" s="2"/>
      <c r="C399" s="3"/>
      <c r="D399" s="4"/>
      <c r="E399" s="25"/>
      <c r="F399" s="4"/>
      <c r="G399" s="4"/>
      <c r="H399" s="4"/>
      <c r="I399" s="4"/>
      <c r="J399" s="4"/>
      <c r="K399" s="4"/>
      <c r="L399" s="4" t="str">
        <f>IF(I399=1,1,IF(J399=1,2,IF(K399=1,3,"")))</f>
        <v/>
      </c>
      <c r="M399" s="4" t="str" cm="1">
        <f t="array" ref="M399">IFERROR(INDEX(Tabelle1[Spalte104],MATCH(1,(Tabelle1[Spalte1]=Tabelle1[[#This Row],[Spalte1]])*(Tabelle1[Spalte16]=Tabelle1[[#This Row],[Spalte15]]-1),0)),"")</f>
        <v/>
      </c>
      <c r="N399" s="4" t="str">
        <f>IF(M399&lt;&gt;"",L399-M399,"")</f>
        <v/>
      </c>
      <c r="O399" s="25"/>
      <c r="P399" s="4"/>
      <c r="Q399" s="4"/>
      <c r="R399" s="4"/>
      <c r="S399" s="4"/>
      <c r="T399" s="4"/>
      <c r="U399" s="4"/>
      <c r="V399" s="4"/>
      <c r="W399" s="5"/>
      <c r="X399" s="5"/>
      <c r="Y399" s="146">
        <f>DAYS360(Tabelle1[[#This Row],[Spalte15]],Tabelle1[[#This Row],[Spalte16]])/30</f>
        <v>0</v>
      </c>
      <c r="Z399" s="25"/>
      <c r="AA399" s="4"/>
      <c r="AB399" s="4"/>
      <c r="AC399" s="6"/>
      <c r="AD399" s="25"/>
      <c r="AE399" s="4"/>
      <c r="AF399" s="4"/>
      <c r="AG399" s="4"/>
      <c r="AH399" s="4"/>
      <c r="AI399" s="4"/>
      <c r="AJ399" s="4"/>
      <c r="AK399" s="7"/>
      <c r="AL399" s="25"/>
      <c r="AM399" s="4"/>
      <c r="AN399" s="8"/>
      <c r="AO399" s="8"/>
      <c r="AP399" s="9"/>
    </row>
    <row r="400" spans="1:42" x14ac:dyDescent="0.25">
      <c r="A400" s="1"/>
      <c r="B400" s="2"/>
      <c r="C400" s="3"/>
      <c r="D400" s="4"/>
      <c r="E400" s="25"/>
      <c r="F400" s="4"/>
      <c r="G400" s="4"/>
      <c r="H400" s="4"/>
      <c r="I400" s="4"/>
      <c r="J400" s="4"/>
      <c r="K400" s="4"/>
      <c r="L400" s="4" t="str">
        <f>IF(I400=1,1,IF(J400=1,2,IF(K400=1,3,"")))</f>
        <v/>
      </c>
      <c r="M400" s="4" t="str" cm="1">
        <f t="array" ref="M400">IFERROR(INDEX(Tabelle1[Spalte104],MATCH(1,(Tabelle1[Spalte1]=Tabelle1[[#This Row],[Spalte1]])*(Tabelle1[Spalte16]=Tabelle1[[#This Row],[Spalte15]]-1),0)),"")</f>
        <v/>
      </c>
      <c r="N400" s="4" t="str">
        <f>IF(M400&lt;&gt;"",L400-M400,"")</f>
        <v/>
      </c>
      <c r="O400" s="25"/>
      <c r="P400" s="4"/>
      <c r="Q400" s="4"/>
      <c r="R400" s="4"/>
      <c r="S400" s="4"/>
      <c r="T400" s="4"/>
      <c r="U400" s="4"/>
      <c r="V400" s="4"/>
      <c r="W400" s="5"/>
      <c r="X400" s="5"/>
      <c r="Y400" s="146">
        <f>DAYS360(Tabelle1[[#This Row],[Spalte15]],Tabelle1[[#This Row],[Spalte16]])/30</f>
        <v>0</v>
      </c>
      <c r="Z400" s="25"/>
      <c r="AA400" s="4"/>
      <c r="AB400" s="4"/>
      <c r="AC400" s="6"/>
      <c r="AD400" s="25"/>
      <c r="AE400" s="4"/>
      <c r="AF400" s="4"/>
      <c r="AG400" s="4"/>
      <c r="AH400" s="4"/>
      <c r="AI400" s="4"/>
      <c r="AJ400" s="4"/>
      <c r="AK400" s="7"/>
      <c r="AL400" s="25"/>
      <c r="AM400" s="4"/>
      <c r="AN400" s="8"/>
      <c r="AO400" s="8"/>
      <c r="AP400" s="9"/>
    </row>
    <row r="401" spans="1:42" x14ac:dyDescent="0.25">
      <c r="A401" s="1"/>
      <c r="B401" s="2"/>
      <c r="C401" s="3"/>
      <c r="D401" s="4"/>
      <c r="E401" s="25"/>
      <c r="F401" s="4"/>
      <c r="G401" s="4"/>
      <c r="H401" s="4"/>
      <c r="I401" s="4"/>
      <c r="J401" s="4"/>
      <c r="K401" s="4"/>
      <c r="L401" s="4" t="str">
        <f>IF(I401=1,1,IF(J401=1,2,IF(K401=1,3,"")))</f>
        <v/>
      </c>
      <c r="M401" s="4" t="str" cm="1">
        <f t="array" ref="M401">IFERROR(INDEX(Tabelle1[Spalte104],MATCH(1,(Tabelle1[Spalte1]=Tabelle1[[#This Row],[Spalte1]])*(Tabelle1[Spalte16]=Tabelle1[[#This Row],[Spalte15]]-1),0)),"")</f>
        <v/>
      </c>
      <c r="N401" s="4" t="str">
        <f>IF(M401&lt;&gt;"",L401-M401,"")</f>
        <v/>
      </c>
      <c r="O401" s="25"/>
      <c r="P401" s="4"/>
      <c r="Q401" s="4"/>
      <c r="R401" s="4"/>
      <c r="S401" s="4"/>
      <c r="T401" s="4"/>
      <c r="U401" s="4"/>
      <c r="V401" s="4"/>
      <c r="W401" s="5"/>
      <c r="X401" s="5"/>
      <c r="Y401" s="146">
        <f>DAYS360(Tabelle1[[#This Row],[Spalte15]],Tabelle1[[#This Row],[Spalte16]])/30</f>
        <v>0</v>
      </c>
      <c r="Z401" s="25"/>
      <c r="AA401" s="4"/>
      <c r="AB401" s="4"/>
      <c r="AC401" s="6"/>
      <c r="AD401" s="25"/>
      <c r="AE401" s="4"/>
      <c r="AF401" s="4"/>
      <c r="AG401" s="4"/>
      <c r="AH401" s="4"/>
      <c r="AI401" s="4"/>
      <c r="AJ401" s="4"/>
      <c r="AK401" s="7"/>
      <c r="AL401" s="25"/>
      <c r="AM401" s="4"/>
      <c r="AN401" s="8"/>
      <c r="AO401" s="8"/>
      <c r="AP401" s="9"/>
    </row>
    <row r="402" spans="1:42" x14ac:dyDescent="0.25">
      <c r="A402" s="1"/>
      <c r="B402" s="2"/>
      <c r="C402" s="3"/>
      <c r="D402" s="4"/>
      <c r="E402" s="25"/>
      <c r="F402" s="4"/>
      <c r="G402" s="4"/>
      <c r="H402" s="4"/>
      <c r="I402" s="4"/>
      <c r="J402" s="4"/>
      <c r="K402" s="4"/>
      <c r="L402" s="4" t="str">
        <f>IF(I402=1,1,IF(J402=1,2,IF(K402=1,3,"")))</f>
        <v/>
      </c>
      <c r="M402" s="4" t="str" cm="1">
        <f t="array" ref="M402">IFERROR(INDEX(Tabelle1[Spalte104],MATCH(1,(Tabelle1[Spalte1]=Tabelle1[[#This Row],[Spalte1]])*(Tabelle1[Spalte16]=Tabelle1[[#This Row],[Spalte15]]-1),0)),"")</f>
        <v/>
      </c>
      <c r="N402" s="4" t="str">
        <f>IF(M402&lt;&gt;"",L402-M402,"")</f>
        <v/>
      </c>
      <c r="O402" s="25"/>
      <c r="P402" s="4"/>
      <c r="Q402" s="4"/>
      <c r="R402" s="4"/>
      <c r="S402" s="4"/>
      <c r="T402" s="4"/>
      <c r="U402" s="4"/>
      <c r="V402" s="4"/>
      <c r="W402" s="5"/>
      <c r="X402" s="5"/>
      <c r="Y402" s="146">
        <f>DAYS360(Tabelle1[[#This Row],[Spalte15]],Tabelle1[[#This Row],[Spalte16]])/30</f>
        <v>0</v>
      </c>
      <c r="Z402" s="25"/>
      <c r="AA402" s="4"/>
      <c r="AB402" s="4"/>
      <c r="AC402" s="6"/>
      <c r="AD402" s="25"/>
      <c r="AE402" s="4"/>
      <c r="AF402" s="4"/>
      <c r="AG402" s="4"/>
      <c r="AH402" s="4"/>
      <c r="AI402" s="4"/>
      <c r="AJ402" s="4"/>
      <c r="AK402" s="7"/>
      <c r="AL402" s="25"/>
      <c r="AM402" s="4"/>
      <c r="AN402" s="8"/>
      <c r="AO402" s="8"/>
      <c r="AP402" s="9"/>
    </row>
    <row r="403" spans="1:42" x14ac:dyDescent="0.25">
      <c r="A403" s="1"/>
      <c r="B403" s="2"/>
      <c r="C403" s="3"/>
      <c r="D403" s="4"/>
      <c r="E403" s="25"/>
      <c r="F403" s="4"/>
      <c r="G403" s="4"/>
      <c r="H403" s="4"/>
      <c r="I403" s="4"/>
      <c r="J403" s="4"/>
      <c r="K403" s="4"/>
      <c r="L403" s="4" t="str">
        <f>IF(I403=1,1,IF(J403=1,2,IF(K403=1,3,"")))</f>
        <v/>
      </c>
      <c r="M403" s="4" t="str" cm="1">
        <f t="array" ref="M403">IFERROR(INDEX(Tabelle1[Spalte104],MATCH(1,(Tabelle1[Spalte1]=Tabelle1[[#This Row],[Spalte1]])*(Tabelle1[Spalte16]=Tabelle1[[#This Row],[Spalte15]]-1),0)),"")</f>
        <v/>
      </c>
      <c r="N403" s="4" t="str">
        <f>IF(M403&lt;&gt;"",L403-M403,"")</f>
        <v/>
      </c>
      <c r="O403" s="25"/>
      <c r="P403" s="4"/>
      <c r="Q403" s="4"/>
      <c r="R403" s="4"/>
      <c r="S403" s="4"/>
      <c r="T403" s="4"/>
      <c r="U403" s="4"/>
      <c r="V403" s="4"/>
      <c r="W403" s="5"/>
      <c r="X403" s="5"/>
      <c r="Y403" s="146">
        <f>DAYS360(Tabelle1[[#This Row],[Spalte15]],Tabelle1[[#This Row],[Spalte16]])/30</f>
        <v>0</v>
      </c>
      <c r="Z403" s="25"/>
      <c r="AA403" s="4"/>
      <c r="AB403" s="4"/>
      <c r="AC403" s="6"/>
      <c r="AD403" s="25"/>
      <c r="AE403" s="4"/>
      <c r="AF403" s="4"/>
      <c r="AG403" s="4"/>
      <c r="AH403" s="4"/>
      <c r="AI403" s="4"/>
      <c r="AJ403" s="4"/>
      <c r="AK403" s="7"/>
      <c r="AL403" s="25"/>
      <c r="AM403" s="4"/>
      <c r="AN403" s="8"/>
      <c r="AO403" s="8"/>
      <c r="AP403" s="9"/>
    </row>
    <row r="404" spans="1:42" x14ac:dyDescent="0.25">
      <c r="A404" s="1"/>
      <c r="B404" s="2"/>
      <c r="C404" s="3"/>
      <c r="D404" s="4"/>
      <c r="E404" s="25"/>
      <c r="F404" s="4"/>
      <c r="G404" s="4"/>
      <c r="H404" s="4"/>
      <c r="I404" s="4"/>
      <c r="J404" s="4"/>
      <c r="K404" s="4"/>
      <c r="L404" s="4" t="str">
        <f>IF(I404=1,1,IF(J404=1,2,IF(K404=1,3,"")))</f>
        <v/>
      </c>
      <c r="M404" s="4" t="str" cm="1">
        <f t="array" ref="M404">IFERROR(INDEX(Tabelle1[Spalte104],MATCH(1,(Tabelle1[Spalte1]=Tabelle1[[#This Row],[Spalte1]])*(Tabelle1[Spalte16]=Tabelle1[[#This Row],[Spalte15]]-1),0)),"")</f>
        <v/>
      </c>
      <c r="N404" s="4" t="str">
        <f>IF(M404&lt;&gt;"",L404-M404,"")</f>
        <v/>
      </c>
      <c r="O404" s="25"/>
      <c r="P404" s="4"/>
      <c r="Q404" s="4"/>
      <c r="R404" s="4"/>
      <c r="S404" s="4"/>
      <c r="T404" s="4"/>
      <c r="U404" s="4"/>
      <c r="V404" s="4"/>
      <c r="W404" s="5"/>
      <c r="X404" s="5"/>
      <c r="Y404" s="146">
        <f>DAYS360(Tabelle1[[#This Row],[Spalte15]],Tabelle1[[#This Row],[Spalte16]])/30</f>
        <v>0</v>
      </c>
      <c r="Z404" s="25"/>
      <c r="AA404" s="4"/>
      <c r="AB404" s="4"/>
      <c r="AC404" s="6"/>
      <c r="AD404" s="25"/>
      <c r="AE404" s="4"/>
      <c r="AF404" s="4"/>
      <c r="AG404" s="4"/>
      <c r="AH404" s="4"/>
      <c r="AI404" s="4"/>
      <c r="AJ404" s="4"/>
      <c r="AK404" s="7"/>
      <c r="AL404" s="25"/>
      <c r="AM404" s="4"/>
      <c r="AN404" s="8"/>
      <c r="AO404" s="8"/>
      <c r="AP404" s="9"/>
    </row>
    <row r="405" spans="1:42" x14ac:dyDescent="0.25">
      <c r="A405" s="1"/>
      <c r="B405" s="2"/>
      <c r="C405" s="3"/>
      <c r="D405" s="4"/>
      <c r="E405" s="25"/>
      <c r="F405" s="4"/>
      <c r="G405" s="4"/>
      <c r="H405" s="4"/>
      <c r="I405" s="4"/>
      <c r="J405" s="4"/>
      <c r="K405" s="4"/>
      <c r="L405" s="4" t="str">
        <f>IF(I405=1,1,IF(J405=1,2,IF(K405=1,3,"")))</f>
        <v/>
      </c>
      <c r="M405" s="4" t="str" cm="1">
        <f t="array" ref="M405">IFERROR(INDEX(Tabelle1[Spalte104],MATCH(1,(Tabelle1[Spalte1]=Tabelle1[[#This Row],[Spalte1]])*(Tabelle1[Spalte16]=Tabelle1[[#This Row],[Spalte15]]-1),0)),"")</f>
        <v/>
      </c>
      <c r="N405" s="4" t="str">
        <f>IF(M405&lt;&gt;"",L405-M405,"")</f>
        <v/>
      </c>
      <c r="O405" s="25"/>
      <c r="P405" s="4"/>
      <c r="Q405" s="4"/>
      <c r="R405" s="4"/>
      <c r="S405" s="4"/>
      <c r="T405" s="4"/>
      <c r="U405" s="4"/>
      <c r="V405" s="4"/>
      <c r="W405" s="5"/>
      <c r="X405" s="5"/>
      <c r="Y405" s="146">
        <f>DAYS360(Tabelle1[[#This Row],[Spalte15]],Tabelle1[[#This Row],[Spalte16]])/30</f>
        <v>0</v>
      </c>
      <c r="Z405" s="25"/>
      <c r="AA405" s="4"/>
      <c r="AB405" s="4"/>
      <c r="AC405" s="6"/>
      <c r="AD405" s="25"/>
      <c r="AE405" s="4"/>
      <c r="AF405" s="4"/>
      <c r="AG405" s="4"/>
      <c r="AH405" s="4"/>
      <c r="AI405" s="4"/>
      <c r="AJ405" s="4"/>
      <c r="AK405" s="7"/>
      <c r="AL405" s="25"/>
      <c r="AM405" s="4"/>
      <c r="AN405" s="8"/>
      <c r="AO405" s="8"/>
      <c r="AP405" s="9"/>
    </row>
    <row r="406" spans="1:42" x14ac:dyDescent="0.25">
      <c r="A406" s="1"/>
      <c r="B406" s="2"/>
      <c r="C406" s="3"/>
      <c r="D406" s="4"/>
      <c r="E406" s="25"/>
      <c r="F406" s="4"/>
      <c r="G406" s="4"/>
      <c r="H406" s="4"/>
      <c r="I406" s="4"/>
      <c r="J406" s="4"/>
      <c r="K406" s="4"/>
      <c r="L406" s="4" t="str">
        <f>IF(I406=1,1,IF(J406=1,2,IF(K406=1,3,"")))</f>
        <v/>
      </c>
      <c r="M406" s="4" t="str" cm="1">
        <f t="array" ref="M406">IFERROR(INDEX(Tabelle1[Spalte104],MATCH(1,(Tabelle1[Spalte1]=Tabelle1[[#This Row],[Spalte1]])*(Tabelle1[Spalte16]=Tabelle1[[#This Row],[Spalte15]]-1),0)),"")</f>
        <v/>
      </c>
      <c r="N406" s="4" t="str">
        <f>IF(M406&lt;&gt;"",L406-M406,"")</f>
        <v/>
      </c>
      <c r="O406" s="25"/>
      <c r="P406" s="4"/>
      <c r="Q406" s="4"/>
      <c r="R406" s="4"/>
      <c r="S406" s="4"/>
      <c r="T406" s="4"/>
      <c r="U406" s="4"/>
      <c r="V406" s="4"/>
      <c r="W406" s="5"/>
      <c r="X406" s="5"/>
      <c r="Y406" s="146">
        <f>DAYS360(Tabelle1[[#This Row],[Spalte15]],Tabelle1[[#This Row],[Spalte16]])/30</f>
        <v>0</v>
      </c>
      <c r="Z406" s="25"/>
      <c r="AA406" s="4"/>
      <c r="AB406" s="4"/>
      <c r="AC406" s="6"/>
      <c r="AD406" s="25"/>
      <c r="AE406" s="4"/>
      <c r="AF406" s="4"/>
      <c r="AG406" s="4"/>
      <c r="AH406" s="4"/>
      <c r="AI406" s="4"/>
      <c r="AJ406" s="4"/>
      <c r="AK406" s="7"/>
      <c r="AL406" s="25"/>
      <c r="AM406" s="4"/>
      <c r="AN406" s="8"/>
      <c r="AO406" s="8"/>
      <c r="AP406" s="9"/>
    </row>
    <row r="407" spans="1:42" x14ac:dyDescent="0.25">
      <c r="A407" s="1"/>
      <c r="B407" s="2"/>
      <c r="C407" s="3"/>
      <c r="D407" s="4"/>
      <c r="E407" s="25"/>
      <c r="F407" s="4"/>
      <c r="G407" s="4"/>
      <c r="H407" s="4"/>
      <c r="I407" s="4"/>
      <c r="J407" s="4"/>
      <c r="K407" s="4"/>
      <c r="L407" s="4" t="str">
        <f>IF(I407=1,1,IF(J407=1,2,IF(K407=1,3,"")))</f>
        <v/>
      </c>
      <c r="M407" s="4" t="str" cm="1">
        <f t="array" ref="M407">IFERROR(INDEX(Tabelle1[Spalte104],MATCH(1,(Tabelle1[Spalte1]=Tabelle1[[#This Row],[Spalte1]])*(Tabelle1[Spalte16]=Tabelle1[[#This Row],[Spalte15]]-1),0)),"")</f>
        <v/>
      </c>
      <c r="N407" s="4" t="str">
        <f>IF(M407&lt;&gt;"",L407-M407,"")</f>
        <v/>
      </c>
      <c r="O407" s="25"/>
      <c r="P407" s="4"/>
      <c r="Q407" s="4"/>
      <c r="R407" s="4"/>
      <c r="S407" s="4"/>
      <c r="T407" s="4"/>
      <c r="U407" s="4"/>
      <c r="V407" s="4"/>
      <c r="W407" s="5"/>
      <c r="X407" s="5"/>
      <c r="Y407" s="146">
        <f>DAYS360(Tabelle1[[#This Row],[Spalte15]],Tabelle1[[#This Row],[Spalte16]])/30</f>
        <v>0</v>
      </c>
      <c r="Z407" s="25"/>
      <c r="AA407" s="4"/>
      <c r="AB407" s="4"/>
      <c r="AC407" s="6"/>
      <c r="AD407" s="25"/>
      <c r="AE407" s="4"/>
      <c r="AF407" s="4"/>
      <c r="AG407" s="4"/>
      <c r="AH407" s="4"/>
      <c r="AI407" s="4"/>
      <c r="AJ407" s="4"/>
      <c r="AK407" s="7"/>
      <c r="AL407" s="25"/>
      <c r="AM407" s="4"/>
      <c r="AN407" s="8"/>
      <c r="AO407" s="8"/>
      <c r="AP407" s="9"/>
    </row>
    <row r="408" spans="1:42" x14ac:dyDescent="0.25">
      <c r="A408" s="1"/>
      <c r="B408" s="2"/>
      <c r="C408" s="3"/>
      <c r="D408" s="4"/>
      <c r="E408" s="25"/>
      <c r="F408" s="4"/>
      <c r="G408" s="4"/>
      <c r="H408" s="4"/>
      <c r="I408" s="4"/>
      <c r="J408" s="4"/>
      <c r="K408" s="4"/>
      <c r="L408" s="4" t="str">
        <f>IF(I408=1,1,IF(J408=1,2,IF(K408=1,3,"")))</f>
        <v/>
      </c>
      <c r="M408" s="4" t="str" cm="1">
        <f t="array" ref="M408">IFERROR(INDEX(Tabelle1[Spalte104],MATCH(1,(Tabelle1[Spalte1]=Tabelle1[[#This Row],[Spalte1]])*(Tabelle1[Spalte16]=Tabelle1[[#This Row],[Spalte15]]-1),0)),"")</f>
        <v/>
      </c>
      <c r="N408" s="4" t="str">
        <f>IF(M408&lt;&gt;"",L408-M408,"")</f>
        <v/>
      </c>
      <c r="O408" s="25"/>
      <c r="P408" s="4"/>
      <c r="Q408" s="4"/>
      <c r="R408" s="4"/>
      <c r="S408" s="4"/>
      <c r="T408" s="4"/>
      <c r="U408" s="4"/>
      <c r="V408" s="4"/>
      <c r="W408" s="5"/>
      <c r="X408" s="5"/>
      <c r="Y408" s="146">
        <f>DAYS360(Tabelle1[[#This Row],[Spalte15]],Tabelle1[[#This Row],[Spalte16]])/30</f>
        <v>0</v>
      </c>
      <c r="Z408" s="25"/>
      <c r="AA408" s="4"/>
      <c r="AB408" s="4"/>
      <c r="AC408" s="6"/>
      <c r="AD408" s="25"/>
      <c r="AE408" s="4"/>
      <c r="AF408" s="4"/>
      <c r="AG408" s="4"/>
      <c r="AH408" s="4"/>
      <c r="AI408" s="4"/>
      <c r="AJ408" s="4"/>
      <c r="AK408" s="7"/>
      <c r="AL408" s="25"/>
      <c r="AM408" s="4"/>
      <c r="AN408" s="8"/>
      <c r="AO408" s="8"/>
      <c r="AP408" s="9"/>
    </row>
    <row r="409" spans="1:42" x14ac:dyDescent="0.25">
      <c r="A409" s="1"/>
      <c r="B409" s="2"/>
      <c r="C409" s="3"/>
      <c r="D409" s="4"/>
      <c r="E409" s="25"/>
      <c r="F409" s="4"/>
      <c r="G409" s="4"/>
      <c r="H409" s="4"/>
      <c r="I409" s="4"/>
      <c r="J409" s="4"/>
      <c r="K409" s="4"/>
      <c r="L409" s="4" t="str">
        <f>IF(I409=1,1,IF(J409=1,2,IF(K409=1,3,"")))</f>
        <v/>
      </c>
      <c r="M409" s="4" t="str" cm="1">
        <f t="array" ref="M409">IFERROR(INDEX(Tabelle1[Spalte104],MATCH(1,(Tabelle1[Spalte1]=Tabelle1[[#This Row],[Spalte1]])*(Tabelle1[Spalte16]=Tabelle1[[#This Row],[Spalte15]]-1),0)),"")</f>
        <v/>
      </c>
      <c r="N409" s="4" t="str">
        <f>IF(M409&lt;&gt;"",L409-M409,"")</f>
        <v/>
      </c>
      <c r="O409" s="25"/>
      <c r="P409" s="4"/>
      <c r="Q409" s="4"/>
      <c r="R409" s="4"/>
      <c r="S409" s="4"/>
      <c r="T409" s="4"/>
      <c r="U409" s="4"/>
      <c r="V409" s="4"/>
      <c r="W409" s="5"/>
      <c r="X409" s="5"/>
      <c r="Y409" s="146">
        <f>DAYS360(Tabelle1[[#This Row],[Spalte15]],Tabelle1[[#This Row],[Spalte16]])/30</f>
        <v>0</v>
      </c>
      <c r="Z409" s="25"/>
      <c r="AA409" s="4"/>
      <c r="AB409" s="4"/>
      <c r="AC409" s="6"/>
      <c r="AD409" s="25"/>
      <c r="AE409" s="4"/>
      <c r="AF409" s="4"/>
      <c r="AG409" s="4"/>
      <c r="AH409" s="4"/>
      <c r="AI409" s="4"/>
      <c r="AJ409" s="4"/>
      <c r="AK409" s="7"/>
      <c r="AL409" s="25"/>
      <c r="AM409" s="4"/>
      <c r="AN409" s="8"/>
      <c r="AO409" s="8"/>
      <c r="AP409" s="9"/>
    </row>
    <row r="410" spans="1:42" x14ac:dyDescent="0.25">
      <c r="A410" s="1"/>
      <c r="B410" s="2"/>
      <c r="C410" s="3"/>
      <c r="D410" s="4"/>
      <c r="E410" s="25"/>
      <c r="F410" s="4"/>
      <c r="G410" s="4"/>
      <c r="H410" s="4"/>
      <c r="I410" s="4"/>
      <c r="J410" s="4"/>
      <c r="K410" s="4"/>
      <c r="L410" s="4" t="str">
        <f>IF(I410=1,1,IF(J410=1,2,IF(K410=1,3,"")))</f>
        <v/>
      </c>
      <c r="M410" s="4" t="str" cm="1">
        <f t="array" ref="M410">IFERROR(INDEX(Tabelle1[Spalte104],MATCH(1,(Tabelle1[Spalte1]=Tabelle1[[#This Row],[Spalte1]])*(Tabelle1[Spalte16]=Tabelle1[[#This Row],[Spalte15]]-1),0)),"")</f>
        <v/>
      </c>
      <c r="N410" s="4" t="str">
        <f>IF(M410&lt;&gt;"",L410-M410,"")</f>
        <v/>
      </c>
      <c r="O410" s="25"/>
      <c r="P410" s="4"/>
      <c r="Q410" s="4"/>
      <c r="R410" s="4"/>
      <c r="S410" s="4"/>
      <c r="T410" s="4"/>
      <c r="U410" s="4"/>
      <c r="V410" s="4"/>
      <c r="W410" s="5"/>
      <c r="X410" s="5"/>
      <c r="Y410" s="146">
        <f>DAYS360(Tabelle1[[#This Row],[Spalte15]],Tabelle1[[#This Row],[Spalte16]])/30</f>
        <v>0</v>
      </c>
      <c r="Z410" s="25"/>
      <c r="AA410" s="4"/>
      <c r="AB410" s="4"/>
      <c r="AC410" s="6"/>
      <c r="AD410" s="25"/>
      <c r="AE410" s="4"/>
      <c r="AF410" s="4"/>
      <c r="AG410" s="4"/>
      <c r="AH410" s="4"/>
      <c r="AI410" s="4"/>
      <c r="AJ410" s="4"/>
      <c r="AK410" s="7"/>
      <c r="AL410" s="25"/>
      <c r="AM410" s="4"/>
      <c r="AN410" s="8"/>
      <c r="AO410" s="8"/>
      <c r="AP410" s="9"/>
    </row>
    <row r="411" spans="1:42" x14ac:dyDescent="0.25">
      <c r="A411" s="1"/>
      <c r="B411" s="2"/>
      <c r="C411" s="3"/>
      <c r="D411" s="4"/>
      <c r="E411" s="25"/>
      <c r="F411" s="4"/>
      <c r="G411" s="4"/>
      <c r="H411" s="4"/>
      <c r="I411" s="4"/>
      <c r="J411" s="4"/>
      <c r="K411" s="4"/>
      <c r="L411" s="4" t="str">
        <f>IF(I411=1,1,IF(J411=1,2,IF(K411=1,3,"")))</f>
        <v/>
      </c>
      <c r="M411" s="4" t="str" cm="1">
        <f t="array" ref="M411">IFERROR(INDEX(Tabelle1[Spalte104],MATCH(1,(Tabelle1[Spalte1]=Tabelle1[[#This Row],[Spalte1]])*(Tabelle1[Spalte16]=Tabelle1[[#This Row],[Spalte15]]-1),0)),"")</f>
        <v/>
      </c>
      <c r="N411" s="4" t="str">
        <f>IF(M411&lt;&gt;"",L411-M411,"")</f>
        <v/>
      </c>
      <c r="O411" s="25"/>
      <c r="P411" s="4"/>
      <c r="Q411" s="4"/>
      <c r="R411" s="4"/>
      <c r="S411" s="4"/>
      <c r="T411" s="4"/>
      <c r="U411" s="4"/>
      <c r="V411" s="4"/>
      <c r="W411" s="5"/>
      <c r="X411" s="5"/>
      <c r="Y411" s="146">
        <f>DAYS360(Tabelle1[[#This Row],[Spalte15]],Tabelle1[[#This Row],[Spalte16]])/30</f>
        <v>0</v>
      </c>
      <c r="Z411" s="25"/>
      <c r="AA411" s="4"/>
      <c r="AB411" s="4"/>
      <c r="AC411" s="6"/>
      <c r="AD411" s="25"/>
      <c r="AE411" s="4"/>
      <c r="AF411" s="4"/>
      <c r="AG411" s="4"/>
      <c r="AH411" s="4"/>
      <c r="AI411" s="4"/>
      <c r="AJ411" s="4"/>
      <c r="AK411" s="7"/>
      <c r="AL411" s="25"/>
      <c r="AM411" s="4"/>
      <c r="AN411" s="8"/>
      <c r="AO411" s="8"/>
      <c r="AP411" s="9"/>
    </row>
    <row r="412" spans="1:42" x14ac:dyDescent="0.25">
      <c r="A412" s="1"/>
      <c r="B412" s="2"/>
      <c r="C412" s="3"/>
      <c r="D412" s="4"/>
      <c r="E412" s="25"/>
      <c r="F412" s="4"/>
      <c r="G412" s="4"/>
      <c r="H412" s="4"/>
      <c r="I412" s="4"/>
      <c r="J412" s="4"/>
      <c r="K412" s="4"/>
      <c r="L412" s="4" t="str">
        <f>IF(I412=1,1,IF(J412=1,2,IF(K412=1,3,"")))</f>
        <v/>
      </c>
      <c r="M412" s="4" t="str" cm="1">
        <f t="array" ref="M412">IFERROR(INDEX(Tabelle1[Spalte104],MATCH(1,(Tabelle1[Spalte1]=Tabelle1[[#This Row],[Spalte1]])*(Tabelle1[Spalte16]=Tabelle1[[#This Row],[Spalte15]]-1),0)),"")</f>
        <v/>
      </c>
      <c r="N412" s="4" t="str">
        <f>IF(M412&lt;&gt;"",L412-M412,"")</f>
        <v/>
      </c>
      <c r="O412" s="25"/>
      <c r="P412" s="4"/>
      <c r="Q412" s="4"/>
      <c r="R412" s="4"/>
      <c r="S412" s="4"/>
      <c r="T412" s="4"/>
      <c r="U412" s="4"/>
      <c r="V412" s="4"/>
      <c r="W412" s="5"/>
      <c r="X412" s="5"/>
      <c r="Y412" s="146">
        <f>DAYS360(Tabelle1[[#This Row],[Spalte15]],Tabelle1[[#This Row],[Spalte16]])/30</f>
        <v>0</v>
      </c>
      <c r="Z412" s="25"/>
      <c r="AA412" s="4"/>
      <c r="AB412" s="4"/>
      <c r="AC412" s="6"/>
      <c r="AD412" s="25"/>
      <c r="AE412" s="4"/>
      <c r="AF412" s="4"/>
      <c r="AG412" s="4"/>
      <c r="AH412" s="4"/>
      <c r="AI412" s="4"/>
      <c r="AJ412" s="4"/>
      <c r="AK412" s="7"/>
      <c r="AL412" s="25"/>
      <c r="AM412" s="4"/>
      <c r="AN412" s="8"/>
      <c r="AO412" s="8"/>
      <c r="AP412" s="9"/>
    </row>
    <row r="413" spans="1:42" x14ac:dyDescent="0.25">
      <c r="A413" s="1"/>
      <c r="B413" s="2"/>
      <c r="C413" s="3"/>
      <c r="D413" s="4"/>
      <c r="E413" s="25"/>
      <c r="F413" s="4"/>
      <c r="G413" s="4"/>
      <c r="H413" s="4"/>
      <c r="I413" s="4"/>
      <c r="J413" s="4"/>
      <c r="K413" s="4"/>
      <c r="L413" s="4" t="str">
        <f>IF(I413=1,1,IF(J413=1,2,IF(K413=1,3,"")))</f>
        <v/>
      </c>
      <c r="M413" s="4" t="str" cm="1">
        <f t="array" ref="M413">IFERROR(INDEX(Tabelle1[Spalte104],MATCH(1,(Tabelle1[Spalte1]=Tabelle1[[#This Row],[Spalte1]])*(Tabelle1[Spalte16]=Tabelle1[[#This Row],[Spalte15]]-1),0)),"")</f>
        <v/>
      </c>
      <c r="N413" s="4" t="str">
        <f>IF(M413&lt;&gt;"",L413-M413,"")</f>
        <v/>
      </c>
      <c r="O413" s="25"/>
      <c r="P413" s="4"/>
      <c r="Q413" s="4"/>
      <c r="R413" s="4"/>
      <c r="S413" s="4"/>
      <c r="T413" s="4"/>
      <c r="U413" s="4"/>
      <c r="V413" s="4"/>
      <c r="W413" s="5"/>
      <c r="X413" s="5"/>
      <c r="Y413" s="146">
        <f>DAYS360(Tabelle1[[#This Row],[Spalte15]],Tabelle1[[#This Row],[Spalte16]])/30</f>
        <v>0</v>
      </c>
      <c r="Z413" s="25"/>
      <c r="AA413" s="4"/>
      <c r="AB413" s="4"/>
      <c r="AC413" s="6"/>
      <c r="AD413" s="25"/>
      <c r="AE413" s="4"/>
      <c r="AF413" s="4"/>
      <c r="AG413" s="4"/>
      <c r="AH413" s="4"/>
      <c r="AI413" s="4"/>
      <c r="AJ413" s="4"/>
      <c r="AK413" s="7"/>
      <c r="AL413" s="25"/>
      <c r="AM413" s="4"/>
      <c r="AN413" s="8"/>
      <c r="AO413" s="8"/>
      <c r="AP413" s="9"/>
    </row>
    <row r="414" spans="1:42" x14ac:dyDescent="0.25">
      <c r="A414" s="1"/>
      <c r="B414" s="2"/>
      <c r="C414" s="3"/>
      <c r="D414" s="4"/>
      <c r="E414" s="25"/>
      <c r="F414" s="4"/>
      <c r="G414" s="4"/>
      <c r="H414" s="4"/>
      <c r="I414" s="4"/>
      <c r="J414" s="4"/>
      <c r="K414" s="4"/>
      <c r="L414" s="4" t="str">
        <f>IF(I414=1,1,IF(J414=1,2,IF(K414=1,3,"")))</f>
        <v/>
      </c>
      <c r="M414" s="4" t="str" cm="1">
        <f t="array" ref="M414">IFERROR(INDEX(Tabelle1[Spalte104],MATCH(1,(Tabelle1[Spalte1]=Tabelle1[[#This Row],[Spalte1]])*(Tabelle1[Spalte16]=Tabelle1[[#This Row],[Spalte15]]-1),0)),"")</f>
        <v/>
      </c>
      <c r="N414" s="4" t="str">
        <f>IF(M414&lt;&gt;"",L414-M414,"")</f>
        <v/>
      </c>
      <c r="O414" s="25"/>
      <c r="P414" s="4"/>
      <c r="Q414" s="4"/>
      <c r="R414" s="4"/>
      <c r="S414" s="4"/>
      <c r="T414" s="4"/>
      <c r="U414" s="4"/>
      <c r="V414" s="4"/>
      <c r="W414" s="5"/>
      <c r="X414" s="5"/>
      <c r="Y414" s="146">
        <f>DAYS360(Tabelle1[[#This Row],[Spalte15]],Tabelle1[[#This Row],[Spalte16]])/30</f>
        <v>0</v>
      </c>
      <c r="Z414" s="25"/>
      <c r="AA414" s="4"/>
      <c r="AB414" s="4"/>
      <c r="AC414" s="6"/>
      <c r="AD414" s="25"/>
      <c r="AE414" s="4"/>
      <c r="AF414" s="4"/>
      <c r="AG414" s="4"/>
      <c r="AH414" s="4"/>
      <c r="AI414" s="4"/>
      <c r="AJ414" s="4"/>
      <c r="AK414" s="7"/>
      <c r="AL414" s="25"/>
      <c r="AM414" s="4"/>
      <c r="AN414" s="8"/>
      <c r="AO414" s="8"/>
      <c r="AP414" s="9"/>
    </row>
    <row r="415" spans="1:42" x14ac:dyDescent="0.25">
      <c r="A415" s="1"/>
      <c r="B415" s="2"/>
      <c r="C415" s="3"/>
      <c r="D415" s="4"/>
      <c r="E415" s="25"/>
      <c r="F415" s="4"/>
      <c r="G415" s="4"/>
      <c r="H415" s="4"/>
      <c r="I415" s="4"/>
      <c r="J415" s="4"/>
      <c r="K415" s="4"/>
      <c r="L415" s="4" t="str">
        <f>IF(I415=1,1,IF(J415=1,2,IF(K415=1,3,"")))</f>
        <v/>
      </c>
      <c r="M415" s="4" t="str" cm="1">
        <f t="array" ref="M415">IFERROR(INDEX(Tabelle1[Spalte104],MATCH(1,(Tabelle1[Spalte1]=Tabelle1[[#This Row],[Spalte1]])*(Tabelle1[Spalte16]=Tabelle1[[#This Row],[Spalte15]]-1),0)),"")</f>
        <v/>
      </c>
      <c r="N415" s="4" t="str">
        <f>IF(M415&lt;&gt;"",L415-M415,"")</f>
        <v/>
      </c>
      <c r="O415" s="25"/>
      <c r="P415" s="4"/>
      <c r="Q415" s="4"/>
      <c r="R415" s="4"/>
      <c r="S415" s="4"/>
      <c r="T415" s="4"/>
      <c r="U415" s="4"/>
      <c r="V415" s="4"/>
      <c r="W415" s="5"/>
      <c r="X415" s="5"/>
      <c r="Y415" s="146">
        <f>DAYS360(Tabelle1[[#This Row],[Spalte15]],Tabelle1[[#This Row],[Spalte16]])/30</f>
        <v>0</v>
      </c>
      <c r="Z415" s="25"/>
      <c r="AA415" s="4"/>
      <c r="AB415" s="4"/>
      <c r="AC415" s="6"/>
      <c r="AD415" s="25"/>
      <c r="AE415" s="4"/>
      <c r="AF415" s="4"/>
      <c r="AG415" s="4"/>
      <c r="AH415" s="4"/>
      <c r="AI415" s="4"/>
      <c r="AJ415" s="4"/>
      <c r="AK415" s="7"/>
      <c r="AL415" s="25"/>
      <c r="AM415" s="4"/>
      <c r="AN415" s="8"/>
      <c r="AO415" s="8"/>
      <c r="AP415" s="9"/>
    </row>
    <row r="416" spans="1:42" x14ac:dyDescent="0.25">
      <c r="A416" s="1"/>
      <c r="B416" s="2"/>
      <c r="C416" s="3"/>
      <c r="D416" s="4"/>
      <c r="E416" s="25"/>
      <c r="F416" s="4"/>
      <c r="G416" s="4"/>
      <c r="H416" s="4"/>
      <c r="I416" s="4"/>
      <c r="J416" s="4"/>
      <c r="K416" s="4"/>
      <c r="L416" s="4" t="str">
        <f>IF(I416=1,1,IF(J416=1,2,IF(K416=1,3,"")))</f>
        <v/>
      </c>
      <c r="M416" s="4" t="str" cm="1">
        <f t="array" ref="M416">IFERROR(INDEX(Tabelle1[Spalte104],MATCH(1,(Tabelle1[Spalte1]=Tabelle1[[#This Row],[Spalte1]])*(Tabelle1[Spalte16]=Tabelle1[[#This Row],[Spalte15]]-1),0)),"")</f>
        <v/>
      </c>
      <c r="N416" s="4" t="str">
        <f>IF(M416&lt;&gt;"",L416-M416,"")</f>
        <v/>
      </c>
      <c r="O416" s="25"/>
      <c r="P416" s="4"/>
      <c r="Q416" s="4"/>
      <c r="R416" s="4"/>
      <c r="S416" s="4"/>
      <c r="T416" s="4"/>
      <c r="U416" s="4"/>
      <c r="V416" s="4"/>
      <c r="W416" s="5"/>
      <c r="X416" s="5"/>
      <c r="Y416" s="146">
        <f>DAYS360(Tabelle1[[#This Row],[Spalte15]],Tabelle1[[#This Row],[Spalte16]])/30</f>
        <v>0</v>
      </c>
      <c r="Z416" s="25"/>
      <c r="AA416" s="4"/>
      <c r="AB416" s="4"/>
      <c r="AC416" s="6"/>
      <c r="AD416" s="25"/>
      <c r="AE416" s="4"/>
      <c r="AF416" s="4"/>
      <c r="AG416" s="4"/>
      <c r="AH416" s="4"/>
      <c r="AI416" s="4"/>
      <c r="AJ416" s="4"/>
      <c r="AK416" s="7"/>
      <c r="AL416" s="25"/>
      <c r="AM416" s="4"/>
      <c r="AN416" s="8"/>
      <c r="AO416" s="8"/>
      <c r="AP416" s="9"/>
    </row>
    <row r="417" spans="1:42" x14ac:dyDescent="0.25">
      <c r="A417" s="1"/>
      <c r="B417" s="2"/>
      <c r="C417" s="3"/>
      <c r="D417" s="4"/>
      <c r="E417" s="25"/>
      <c r="F417" s="4"/>
      <c r="G417" s="4"/>
      <c r="H417" s="4"/>
      <c r="I417" s="4"/>
      <c r="J417" s="4"/>
      <c r="K417" s="4"/>
      <c r="L417" s="4" t="str">
        <f>IF(I417=1,1,IF(J417=1,2,IF(K417=1,3,"")))</f>
        <v/>
      </c>
      <c r="M417" s="4" t="str" cm="1">
        <f t="array" ref="M417">IFERROR(INDEX(Tabelle1[Spalte104],MATCH(1,(Tabelle1[Spalte1]=Tabelle1[[#This Row],[Spalte1]])*(Tabelle1[Spalte16]=Tabelle1[[#This Row],[Spalte15]]-1),0)),"")</f>
        <v/>
      </c>
      <c r="N417" s="4" t="str">
        <f>IF(M417&lt;&gt;"",L417-M417,"")</f>
        <v/>
      </c>
      <c r="O417" s="25"/>
      <c r="P417" s="4"/>
      <c r="Q417" s="4"/>
      <c r="R417" s="4"/>
      <c r="S417" s="4"/>
      <c r="T417" s="4"/>
      <c r="U417" s="4"/>
      <c r="V417" s="4"/>
      <c r="W417" s="5"/>
      <c r="X417" s="5"/>
      <c r="Y417" s="146">
        <f>DAYS360(Tabelle1[[#This Row],[Spalte15]],Tabelle1[[#This Row],[Spalte16]])/30</f>
        <v>0</v>
      </c>
      <c r="Z417" s="25"/>
      <c r="AA417" s="4"/>
      <c r="AB417" s="4"/>
      <c r="AC417" s="6"/>
      <c r="AD417" s="25"/>
      <c r="AE417" s="4"/>
      <c r="AF417" s="4"/>
      <c r="AG417" s="4"/>
      <c r="AH417" s="4"/>
      <c r="AI417" s="4"/>
      <c r="AJ417" s="4"/>
      <c r="AK417" s="7"/>
      <c r="AL417" s="25"/>
      <c r="AM417" s="4"/>
      <c r="AN417" s="8"/>
      <c r="AO417" s="8"/>
      <c r="AP417" s="9"/>
    </row>
    <row r="418" spans="1:42" x14ac:dyDescent="0.25">
      <c r="A418" s="1"/>
      <c r="B418" s="2"/>
      <c r="C418" s="3"/>
      <c r="D418" s="4"/>
      <c r="E418" s="25"/>
      <c r="F418" s="4"/>
      <c r="G418" s="4"/>
      <c r="H418" s="4"/>
      <c r="I418" s="4"/>
      <c r="J418" s="4"/>
      <c r="K418" s="4"/>
      <c r="L418" s="4" t="str">
        <f>IF(I418=1,1,IF(J418=1,2,IF(K418=1,3,"")))</f>
        <v/>
      </c>
      <c r="M418" s="4" t="str" cm="1">
        <f t="array" ref="M418">IFERROR(INDEX(Tabelle1[Spalte104],MATCH(1,(Tabelle1[Spalte1]=Tabelle1[[#This Row],[Spalte1]])*(Tabelle1[Spalte16]=Tabelle1[[#This Row],[Spalte15]]-1),0)),"")</f>
        <v/>
      </c>
      <c r="N418" s="4" t="str">
        <f>IF(M418&lt;&gt;"",L418-M418,"")</f>
        <v/>
      </c>
      <c r="O418" s="25"/>
      <c r="P418" s="4"/>
      <c r="Q418" s="4"/>
      <c r="R418" s="4"/>
      <c r="S418" s="4"/>
      <c r="T418" s="4"/>
      <c r="U418" s="4"/>
      <c r="V418" s="4"/>
      <c r="W418" s="5"/>
      <c r="X418" s="5"/>
      <c r="Y418" s="146">
        <f>DAYS360(Tabelle1[[#This Row],[Spalte15]],Tabelle1[[#This Row],[Spalte16]])/30</f>
        <v>0</v>
      </c>
      <c r="Z418" s="25"/>
      <c r="AA418" s="4"/>
      <c r="AB418" s="4"/>
      <c r="AC418" s="6"/>
      <c r="AD418" s="25"/>
      <c r="AE418" s="4"/>
      <c r="AF418" s="4"/>
      <c r="AG418" s="4"/>
      <c r="AH418" s="4"/>
      <c r="AI418" s="4"/>
      <c r="AJ418" s="4"/>
      <c r="AK418" s="7"/>
      <c r="AL418" s="25"/>
      <c r="AM418" s="4"/>
      <c r="AN418" s="8"/>
      <c r="AO418" s="8"/>
      <c r="AP418" s="9"/>
    </row>
    <row r="419" spans="1:42" x14ac:dyDescent="0.25">
      <c r="A419" s="1"/>
      <c r="B419" s="2"/>
      <c r="C419" s="3"/>
      <c r="D419" s="4"/>
      <c r="E419" s="25"/>
      <c r="F419" s="4"/>
      <c r="G419" s="4"/>
      <c r="H419" s="4"/>
      <c r="I419" s="4"/>
      <c r="J419" s="4"/>
      <c r="K419" s="4"/>
      <c r="L419" s="4" t="str">
        <f>IF(I419=1,1,IF(J419=1,2,IF(K419=1,3,"")))</f>
        <v/>
      </c>
      <c r="M419" s="4" t="str" cm="1">
        <f t="array" ref="M419">IFERROR(INDEX(Tabelle1[Spalte104],MATCH(1,(Tabelle1[Spalte1]=Tabelle1[[#This Row],[Spalte1]])*(Tabelle1[Spalte16]=Tabelle1[[#This Row],[Spalte15]]-1),0)),"")</f>
        <v/>
      </c>
      <c r="N419" s="4" t="str">
        <f>IF(M419&lt;&gt;"",L419-M419,"")</f>
        <v/>
      </c>
      <c r="O419" s="25"/>
      <c r="P419" s="4"/>
      <c r="Q419" s="4"/>
      <c r="R419" s="4"/>
      <c r="S419" s="4"/>
      <c r="T419" s="4"/>
      <c r="U419" s="4"/>
      <c r="V419" s="4"/>
      <c r="W419" s="5"/>
      <c r="X419" s="5"/>
      <c r="Y419" s="146">
        <f>DAYS360(Tabelle1[[#This Row],[Spalte15]],Tabelle1[[#This Row],[Spalte16]])/30</f>
        <v>0</v>
      </c>
      <c r="Z419" s="25"/>
      <c r="AA419" s="4"/>
      <c r="AB419" s="4"/>
      <c r="AC419" s="6"/>
      <c r="AD419" s="25"/>
      <c r="AE419" s="4"/>
      <c r="AF419" s="4"/>
      <c r="AG419" s="4"/>
      <c r="AH419" s="4"/>
      <c r="AI419" s="4"/>
      <c r="AJ419" s="4"/>
      <c r="AK419" s="7"/>
      <c r="AL419" s="25"/>
      <c r="AM419" s="4"/>
      <c r="AN419" s="8"/>
      <c r="AO419" s="8"/>
      <c r="AP419" s="9"/>
    </row>
    <row r="420" spans="1:42" x14ac:dyDescent="0.25">
      <c r="A420" s="1"/>
      <c r="B420" s="2"/>
      <c r="C420" s="3"/>
      <c r="D420" s="4"/>
      <c r="E420" s="25"/>
      <c r="F420" s="4"/>
      <c r="G420" s="4"/>
      <c r="H420" s="4"/>
      <c r="I420" s="4"/>
      <c r="J420" s="4"/>
      <c r="K420" s="4"/>
      <c r="L420" s="4" t="str">
        <f>IF(I420=1,1,IF(J420=1,2,IF(K420=1,3,"")))</f>
        <v/>
      </c>
      <c r="M420" s="4" t="str" cm="1">
        <f t="array" ref="M420">IFERROR(INDEX(Tabelle1[Spalte104],MATCH(1,(Tabelle1[Spalte1]=Tabelle1[[#This Row],[Spalte1]])*(Tabelle1[Spalte16]=Tabelle1[[#This Row],[Spalte15]]-1),0)),"")</f>
        <v/>
      </c>
      <c r="N420" s="4" t="str">
        <f>IF(M420&lt;&gt;"",L420-M420,"")</f>
        <v/>
      </c>
      <c r="O420" s="25"/>
      <c r="P420" s="4"/>
      <c r="Q420" s="4"/>
      <c r="R420" s="4"/>
      <c r="S420" s="4"/>
      <c r="T420" s="4"/>
      <c r="U420" s="4"/>
      <c r="V420" s="4"/>
      <c r="W420" s="5"/>
      <c r="X420" s="5"/>
      <c r="Y420" s="146">
        <f>DAYS360(Tabelle1[[#This Row],[Spalte15]],Tabelle1[[#This Row],[Spalte16]])/30</f>
        <v>0</v>
      </c>
      <c r="Z420" s="25"/>
      <c r="AA420" s="4"/>
      <c r="AB420" s="4"/>
      <c r="AC420" s="6"/>
      <c r="AD420" s="25"/>
      <c r="AE420" s="4"/>
      <c r="AF420" s="4"/>
      <c r="AG420" s="4"/>
      <c r="AH420" s="4"/>
      <c r="AI420" s="4"/>
      <c r="AJ420" s="4"/>
      <c r="AK420" s="7"/>
      <c r="AL420" s="25"/>
      <c r="AM420" s="4"/>
      <c r="AN420" s="8"/>
      <c r="AO420" s="8"/>
      <c r="AP420" s="9"/>
    </row>
    <row r="421" spans="1:42" x14ac:dyDescent="0.25">
      <c r="A421" s="1"/>
      <c r="B421" s="2"/>
      <c r="C421" s="3"/>
      <c r="D421" s="4"/>
      <c r="E421" s="25"/>
      <c r="F421" s="4"/>
      <c r="G421" s="4"/>
      <c r="H421" s="4"/>
      <c r="I421" s="4"/>
      <c r="J421" s="4"/>
      <c r="K421" s="4"/>
      <c r="L421" s="4" t="str">
        <f>IF(I421=1,1,IF(J421=1,2,IF(K421=1,3,"")))</f>
        <v/>
      </c>
      <c r="M421" s="4" t="str" cm="1">
        <f t="array" ref="M421">IFERROR(INDEX(Tabelle1[Spalte104],MATCH(1,(Tabelle1[Spalte1]=Tabelle1[[#This Row],[Spalte1]])*(Tabelle1[Spalte16]=Tabelle1[[#This Row],[Spalte15]]-1),0)),"")</f>
        <v/>
      </c>
      <c r="N421" s="4" t="str">
        <f>IF(M421&lt;&gt;"",L421-M421,"")</f>
        <v/>
      </c>
      <c r="O421" s="25"/>
      <c r="P421" s="4"/>
      <c r="Q421" s="4"/>
      <c r="R421" s="4"/>
      <c r="S421" s="4"/>
      <c r="T421" s="4"/>
      <c r="U421" s="4"/>
      <c r="V421" s="4"/>
      <c r="W421" s="5"/>
      <c r="X421" s="5"/>
      <c r="Y421" s="146">
        <f>DAYS360(Tabelle1[[#This Row],[Spalte15]],Tabelle1[[#This Row],[Spalte16]])/30</f>
        <v>0</v>
      </c>
      <c r="Z421" s="25"/>
      <c r="AA421" s="4"/>
      <c r="AB421" s="4"/>
      <c r="AC421" s="6"/>
      <c r="AD421" s="25"/>
      <c r="AE421" s="4"/>
      <c r="AF421" s="4"/>
      <c r="AG421" s="4"/>
      <c r="AH421" s="4"/>
      <c r="AI421" s="4"/>
      <c r="AJ421" s="4"/>
      <c r="AK421" s="7"/>
      <c r="AL421" s="25"/>
      <c r="AM421" s="4"/>
      <c r="AN421" s="8"/>
      <c r="AO421" s="8"/>
      <c r="AP421" s="9"/>
    </row>
    <row r="422" spans="1:42" x14ac:dyDescent="0.25">
      <c r="A422" s="1"/>
      <c r="B422" s="2"/>
      <c r="C422" s="3"/>
      <c r="D422" s="4"/>
      <c r="E422" s="25"/>
      <c r="F422" s="4"/>
      <c r="G422" s="4"/>
      <c r="H422" s="4"/>
      <c r="I422" s="4"/>
      <c r="J422" s="4"/>
      <c r="K422" s="4"/>
      <c r="L422" s="4" t="str">
        <f>IF(I422=1,1,IF(J422=1,2,IF(K422=1,3,"")))</f>
        <v/>
      </c>
      <c r="M422" s="4" t="str" cm="1">
        <f t="array" ref="M422">IFERROR(INDEX(Tabelle1[Spalte104],MATCH(1,(Tabelle1[Spalte1]=Tabelle1[[#This Row],[Spalte1]])*(Tabelle1[Spalte16]=Tabelle1[[#This Row],[Spalte15]]-1),0)),"")</f>
        <v/>
      </c>
      <c r="N422" s="4" t="str">
        <f>IF(M422&lt;&gt;"",L422-M422,"")</f>
        <v/>
      </c>
      <c r="O422" s="25"/>
      <c r="P422" s="4"/>
      <c r="Q422" s="4"/>
      <c r="R422" s="4"/>
      <c r="S422" s="4"/>
      <c r="T422" s="4"/>
      <c r="U422" s="4"/>
      <c r="V422" s="4"/>
      <c r="W422" s="5"/>
      <c r="X422" s="5"/>
      <c r="Y422" s="146">
        <f>DAYS360(Tabelle1[[#This Row],[Spalte15]],Tabelle1[[#This Row],[Spalte16]])/30</f>
        <v>0</v>
      </c>
      <c r="Z422" s="25"/>
      <c r="AA422" s="4"/>
      <c r="AB422" s="4"/>
      <c r="AC422" s="6"/>
      <c r="AD422" s="25"/>
      <c r="AE422" s="4"/>
      <c r="AF422" s="4"/>
      <c r="AG422" s="4"/>
      <c r="AH422" s="4"/>
      <c r="AI422" s="4"/>
      <c r="AJ422" s="4"/>
      <c r="AK422" s="7"/>
      <c r="AL422" s="25"/>
      <c r="AM422" s="4"/>
      <c r="AN422" s="8"/>
      <c r="AO422" s="8"/>
      <c r="AP422" s="9"/>
    </row>
    <row r="423" spans="1:42" x14ac:dyDescent="0.25">
      <c r="A423" s="1"/>
      <c r="B423" s="2"/>
      <c r="C423" s="3"/>
      <c r="D423" s="4"/>
      <c r="E423" s="25"/>
      <c r="F423" s="4"/>
      <c r="G423" s="4"/>
      <c r="H423" s="4"/>
      <c r="I423" s="4"/>
      <c r="J423" s="4"/>
      <c r="K423" s="4"/>
      <c r="L423" s="4" t="str">
        <f>IF(I423=1,1,IF(J423=1,2,IF(K423=1,3,"")))</f>
        <v/>
      </c>
      <c r="M423" s="4" t="str" cm="1">
        <f t="array" ref="M423">IFERROR(INDEX(Tabelle1[Spalte104],MATCH(1,(Tabelle1[Spalte1]=Tabelle1[[#This Row],[Spalte1]])*(Tabelle1[Spalte16]=Tabelle1[[#This Row],[Spalte15]]-1),0)),"")</f>
        <v/>
      </c>
      <c r="N423" s="4" t="str">
        <f>IF(M423&lt;&gt;"",L423-M423,"")</f>
        <v/>
      </c>
      <c r="O423" s="25"/>
      <c r="P423" s="4"/>
      <c r="Q423" s="4"/>
      <c r="R423" s="4"/>
      <c r="S423" s="4"/>
      <c r="T423" s="4"/>
      <c r="U423" s="4"/>
      <c r="V423" s="4"/>
      <c r="W423" s="5"/>
      <c r="X423" s="5"/>
      <c r="Y423" s="146">
        <f>DAYS360(Tabelle1[[#This Row],[Spalte15]],Tabelle1[[#This Row],[Spalte16]])/30</f>
        <v>0</v>
      </c>
      <c r="Z423" s="25"/>
      <c r="AA423" s="4"/>
      <c r="AB423" s="4"/>
      <c r="AC423" s="6"/>
      <c r="AD423" s="25"/>
      <c r="AE423" s="4"/>
      <c r="AF423" s="4"/>
      <c r="AG423" s="4"/>
      <c r="AH423" s="4"/>
      <c r="AI423" s="4"/>
      <c r="AJ423" s="4"/>
      <c r="AK423" s="7"/>
      <c r="AL423" s="25"/>
      <c r="AM423" s="4"/>
      <c r="AN423" s="8"/>
      <c r="AO423" s="8"/>
      <c r="AP423" s="9"/>
    </row>
    <row r="424" spans="1:42" x14ac:dyDescent="0.25">
      <c r="A424" s="1"/>
      <c r="B424" s="2"/>
      <c r="C424" s="3"/>
      <c r="D424" s="4"/>
      <c r="E424" s="25"/>
      <c r="F424" s="4"/>
      <c r="G424" s="4"/>
      <c r="H424" s="4"/>
      <c r="I424" s="4"/>
      <c r="J424" s="4"/>
      <c r="K424" s="4"/>
      <c r="L424" s="4" t="str">
        <f>IF(I424=1,1,IF(J424=1,2,IF(K424=1,3,"")))</f>
        <v/>
      </c>
      <c r="M424" s="4" t="str" cm="1">
        <f t="array" ref="M424">IFERROR(INDEX(Tabelle1[Spalte104],MATCH(1,(Tabelle1[Spalte1]=Tabelle1[[#This Row],[Spalte1]])*(Tabelle1[Spalte16]=Tabelle1[[#This Row],[Spalte15]]-1),0)),"")</f>
        <v/>
      </c>
      <c r="N424" s="4" t="str">
        <f>IF(M424&lt;&gt;"",L424-M424,"")</f>
        <v/>
      </c>
      <c r="O424" s="25"/>
      <c r="P424" s="4"/>
      <c r="Q424" s="4"/>
      <c r="R424" s="4"/>
      <c r="S424" s="4"/>
      <c r="T424" s="4"/>
      <c r="U424" s="4"/>
      <c r="V424" s="4"/>
      <c r="W424" s="5"/>
      <c r="X424" s="5"/>
      <c r="Y424" s="146">
        <f>DAYS360(Tabelle1[[#This Row],[Spalte15]],Tabelle1[[#This Row],[Spalte16]])/30</f>
        <v>0</v>
      </c>
      <c r="Z424" s="25"/>
      <c r="AA424" s="4"/>
      <c r="AB424" s="4"/>
      <c r="AC424" s="6"/>
      <c r="AD424" s="25"/>
      <c r="AE424" s="4"/>
      <c r="AF424" s="4"/>
      <c r="AG424" s="4"/>
      <c r="AH424" s="4"/>
      <c r="AI424" s="4"/>
      <c r="AJ424" s="4"/>
      <c r="AK424" s="7"/>
      <c r="AL424" s="25"/>
      <c r="AM424" s="4"/>
      <c r="AN424" s="8"/>
      <c r="AO424" s="8"/>
      <c r="AP424" s="9"/>
    </row>
    <row r="425" spans="1:42" x14ac:dyDescent="0.25">
      <c r="A425" s="1"/>
      <c r="B425" s="2"/>
      <c r="C425" s="3"/>
      <c r="D425" s="4"/>
      <c r="E425" s="25"/>
      <c r="F425" s="4"/>
      <c r="G425" s="4"/>
      <c r="H425" s="4"/>
      <c r="I425" s="4"/>
      <c r="J425" s="4"/>
      <c r="K425" s="4"/>
      <c r="L425" s="4" t="str">
        <f>IF(I425=1,1,IF(J425=1,2,IF(K425=1,3,"")))</f>
        <v/>
      </c>
      <c r="M425" s="4" t="str" cm="1">
        <f t="array" ref="M425">IFERROR(INDEX(Tabelle1[Spalte104],MATCH(1,(Tabelle1[Spalte1]=Tabelle1[[#This Row],[Spalte1]])*(Tabelle1[Spalte16]=Tabelle1[[#This Row],[Spalte15]]-1),0)),"")</f>
        <v/>
      </c>
      <c r="N425" s="4" t="str">
        <f>IF(M425&lt;&gt;"",L425-M425,"")</f>
        <v/>
      </c>
      <c r="O425" s="25"/>
      <c r="P425" s="4"/>
      <c r="Q425" s="4"/>
      <c r="R425" s="4"/>
      <c r="S425" s="4"/>
      <c r="T425" s="4"/>
      <c r="U425" s="4"/>
      <c r="V425" s="4"/>
      <c r="W425" s="5"/>
      <c r="X425" s="5"/>
      <c r="Y425" s="146">
        <f>DAYS360(Tabelle1[[#This Row],[Spalte15]],Tabelle1[[#This Row],[Spalte16]])/30</f>
        <v>0</v>
      </c>
      <c r="Z425" s="25"/>
      <c r="AA425" s="4"/>
      <c r="AB425" s="4"/>
      <c r="AC425" s="6"/>
      <c r="AD425" s="25"/>
      <c r="AE425" s="4"/>
      <c r="AF425" s="4"/>
      <c r="AG425" s="4"/>
      <c r="AH425" s="4"/>
      <c r="AI425" s="4"/>
      <c r="AJ425" s="4"/>
      <c r="AK425" s="7"/>
      <c r="AL425" s="25"/>
      <c r="AM425" s="4"/>
      <c r="AN425" s="8"/>
      <c r="AO425" s="8"/>
      <c r="AP425" s="9"/>
    </row>
    <row r="426" spans="1:42" x14ac:dyDescent="0.25">
      <c r="A426" s="1"/>
      <c r="B426" s="2"/>
      <c r="C426" s="3"/>
      <c r="D426" s="4"/>
      <c r="E426" s="25"/>
      <c r="F426" s="4"/>
      <c r="G426" s="4"/>
      <c r="H426" s="4"/>
      <c r="I426" s="4"/>
      <c r="J426" s="4"/>
      <c r="K426" s="4"/>
      <c r="L426" s="4" t="str">
        <f>IF(I426=1,1,IF(J426=1,2,IF(K426=1,3,"")))</f>
        <v/>
      </c>
      <c r="M426" s="4" t="str" cm="1">
        <f t="array" ref="M426">IFERROR(INDEX(Tabelle1[Spalte104],MATCH(1,(Tabelle1[Spalte1]=Tabelle1[[#This Row],[Spalte1]])*(Tabelle1[Spalte16]=Tabelle1[[#This Row],[Spalte15]]-1),0)),"")</f>
        <v/>
      </c>
      <c r="N426" s="4" t="str">
        <f>IF(M426&lt;&gt;"",L426-M426,"")</f>
        <v/>
      </c>
      <c r="O426" s="25"/>
      <c r="P426" s="4"/>
      <c r="Q426" s="4"/>
      <c r="R426" s="4"/>
      <c r="S426" s="4"/>
      <c r="T426" s="4"/>
      <c r="U426" s="4"/>
      <c r="V426" s="4"/>
      <c r="W426" s="5"/>
      <c r="X426" s="5"/>
      <c r="Y426" s="146">
        <f>DAYS360(Tabelle1[[#This Row],[Spalte15]],Tabelle1[[#This Row],[Spalte16]])/30</f>
        <v>0</v>
      </c>
      <c r="Z426" s="25"/>
      <c r="AA426" s="4"/>
      <c r="AB426" s="4"/>
      <c r="AC426" s="6"/>
      <c r="AD426" s="25"/>
      <c r="AE426" s="4"/>
      <c r="AF426" s="4"/>
      <c r="AG426" s="4"/>
      <c r="AH426" s="4"/>
      <c r="AI426" s="4"/>
      <c r="AJ426" s="4"/>
      <c r="AK426" s="7"/>
      <c r="AL426" s="25"/>
      <c r="AM426" s="4"/>
      <c r="AN426" s="8"/>
      <c r="AO426" s="8"/>
      <c r="AP426" s="9"/>
    </row>
    <row r="427" spans="1:42" x14ac:dyDescent="0.25">
      <c r="A427" s="1"/>
      <c r="B427" s="2"/>
      <c r="C427" s="3"/>
      <c r="D427" s="4"/>
      <c r="E427" s="25"/>
      <c r="F427" s="4"/>
      <c r="G427" s="4"/>
      <c r="H427" s="4"/>
      <c r="I427" s="4"/>
      <c r="J427" s="4"/>
      <c r="K427" s="4"/>
      <c r="L427" s="4" t="str">
        <f>IF(I427=1,1,IF(J427=1,2,IF(K427=1,3,"")))</f>
        <v/>
      </c>
      <c r="M427" s="4" t="str" cm="1">
        <f t="array" ref="M427">IFERROR(INDEX(Tabelle1[Spalte104],MATCH(1,(Tabelle1[Spalte1]=Tabelle1[[#This Row],[Spalte1]])*(Tabelle1[Spalte16]=Tabelle1[[#This Row],[Spalte15]]-1),0)),"")</f>
        <v/>
      </c>
      <c r="N427" s="4" t="str">
        <f>IF(M427&lt;&gt;"",L427-M427,"")</f>
        <v/>
      </c>
      <c r="O427" s="25"/>
      <c r="P427" s="4"/>
      <c r="Q427" s="4"/>
      <c r="R427" s="4"/>
      <c r="S427" s="4"/>
      <c r="T427" s="4"/>
      <c r="U427" s="4"/>
      <c r="V427" s="4"/>
      <c r="W427" s="5"/>
      <c r="X427" s="5"/>
      <c r="Y427" s="146">
        <f>DAYS360(Tabelle1[[#This Row],[Spalte15]],Tabelle1[[#This Row],[Spalte16]])/30</f>
        <v>0</v>
      </c>
      <c r="Z427" s="25"/>
      <c r="AA427" s="4"/>
      <c r="AB427" s="4"/>
      <c r="AC427" s="6"/>
      <c r="AD427" s="25"/>
      <c r="AE427" s="4"/>
      <c r="AF427" s="4"/>
      <c r="AG427" s="4"/>
      <c r="AH427" s="4"/>
      <c r="AI427" s="4"/>
      <c r="AJ427" s="4"/>
      <c r="AK427" s="7"/>
      <c r="AL427" s="25"/>
      <c r="AM427" s="4"/>
      <c r="AN427" s="8"/>
      <c r="AO427" s="8"/>
      <c r="AP427" s="9"/>
    </row>
    <row r="428" spans="1:42" x14ac:dyDescent="0.25">
      <c r="A428" s="1"/>
      <c r="B428" s="2"/>
      <c r="C428" s="3"/>
      <c r="D428" s="4"/>
      <c r="E428" s="25"/>
      <c r="F428" s="4"/>
      <c r="G428" s="4"/>
      <c r="H428" s="4"/>
      <c r="I428" s="4"/>
      <c r="J428" s="4"/>
      <c r="K428" s="4"/>
      <c r="L428" s="4" t="str">
        <f>IF(I428=1,1,IF(J428=1,2,IF(K428=1,3,"")))</f>
        <v/>
      </c>
      <c r="M428" s="4" t="str" cm="1">
        <f t="array" ref="M428">IFERROR(INDEX(Tabelle1[Spalte104],MATCH(1,(Tabelle1[Spalte1]=Tabelle1[[#This Row],[Spalte1]])*(Tabelle1[Spalte16]=Tabelle1[[#This Row],[Spalte15]]-1),0)),"")</f>
        <v/>
      </c>
      <c r="N428" s="4" t="str">
        <f>IF(M428&lt;&gt;"",L428-M428,"")</f>
        <v/>
      </c>
      <c r="O428" s="25"/>
      <c r="P428" s="4"/>
      <c r="Q428" s="4"/>
      <c r="R428" s="4"/>
      <c r="S428" s="4"/>
      <c r="T428" s="4"/>
      <c r="U428" s="4"/>
      <c r="V428" s="4"/>
      <c r="W428" s="5"/>
      <c r="X428" s="5"/>
      <c r="Y428" s="146">
        <f>DAYS360(Tabelle1[[#This Row],[Spalte15]],Tabelle1[[#This Row],[Spalte16]])/30</f>
        <v>0</v>
      </c>
      <c r="Z428" s="25"/>
      <c r="AA428" s="4"/>
      <c r="AB428" s="4"/>
      <c r="AC428" s="6"/>
      <c r="AD428" s="25"/>
      <c r="AE428" s="4"/>
      <c r="AF428" s="4"/>
      <c r="AG428" s="4"/>
      <c r="AH428" s="4"/>
      <c r="AI428" s="4"/>
      <c r="AJ428" s="4"/>
      <c r="AK428" s="7"/>
      <c r="AL428" s="25"/>
      <c r="AM428" s="4"/>
      <c r="AN428" s="8"/>
      <c r="AO428" s="8"/>
      <c r="AP428" s="9"/>
    </row>
    <row r="429" spans="1:42" x14ac:dyDescent="0.25">
      <c r="A429" s="1"/>
      <c r="B429" s="2"/>
      <c r="C429" s="3"/>
      <c r="D429" s="4"/>
      <c r="E429" s="25"/>
      <c r="F429" s="4"/>
      <c r="G429" s="4"/>
      <c r="H429" s="4"/>
      <c r="I429" s="4"/>
      <c r="J429" s="4"/>
      <c r="K429" s="4"/>
      <c r="L429" s="4" t="str">
        <f>IF(I429=1,1,IF(J429=1,2,IF(K429=1,3,"")))</f>
        <v/>
      </c>
      <c r="M429" s="4" t="str" cm="1">
        <f t="array" ref="M429">IFERROR(INDEX(Tabelle1[Spalte104],MATCH(1,(Tabelle1[Spalte1]=Tabelle1[[#This Row],[Spalte1]])*(Tabelle1[Spalte16]=Tabelle1[[#This Row],[Spalte15]]-1),0)),"")</f>
        <v/>
      </c>
      <c r="N429" s="4" t="str">
        <f>IF(M429&lt;&gt;"",L429-M429,"")</f>
        <v/>
      </c>
      <c r="O429" s="25"/>
      <c r="P429" s="4"/>
      <c r="Q429" s="4"/>
      <c r="R429" s="4"/>
      <c r="S429" s="4"/>
      <c r="T429" s="4"/>
      <c r="U429" s="4"/>
      <c r="V429" s="4"/>
      <c r="W429" s="5"/>
      <c r="X429" s="5"/>
      <c r="Y429" s="146">
        <f>DAYS360(Tabelle1[[#This Row],[Spalte15]],Tabelle1[[#This Row],[Spalte16]])/30</f>
        <v>0</v>
      </c>
      <c r="Z429" s="25"/>
      <c r="AA429" s="4"/>
      <c r="AB429" s="4"/>
      <c r="AC429" s="6"/>
      <c r="AD429" s="25"/>
      <c r="AE429" s="4"/>
      <c r="AF429" s="4"/>
      <c r="AG429" s="4"/>
      <c r="AH429" s="4"/>
      <c r="AI429" s="4"/>
      <c r="AJ429" s="4"/>
      <c r="AK429" s="7"/>
      <c r="AL429" s="25"/>
      <c r="AM429" s="4"/>
      <c r="AN429" s="8"/>
      <c r="AO429" s="8"/>
      <c r="AP429" s="9"/>
    </row>
    <row r="430" spans="1:42" x14ac:dyDescent="0.25">
      <c r="A430" s="1"/>
      <c r="B430" s="2"/>
      <c r="C430" s="3"/>
      <c r="D430" s="4"/>
      <c r="E430" s="25"/>
      <c r="F430" s="4"/>
      <c r="G430" s="4"/>
      <c r="H430" s="4"/>
      <c r="I430" s="4"/>
      <c r="J430" s="4"/>
      <c r="K430" s="4"/>
      <c r="L430" s="4" t="str">
        <f>IF(I430=1,1,IF(J430=1,2,IF(K430=1,3,"")))</f>
        <v/>
      </c>
      <c r="M430" s="4" t="str" cm="1">
        <f t="array" ref="M430">IFERROR(INDEX(Tabelle1[Spalte104],MATCH(1,(Tabelle1[Spalte1]=Tabelle1[[#This Row],[Spalte1]])*(Tabelle1[Spalte16]=Tabelle1[[#This Row],[Spalte15]]-1),0)),"")</f>
        <v/>
      </c>
      <c r="N430" s="4" t="str">
        <f>IF(M430&lt;&gt;"",L430-M430,"")</f>
        <v/>
      </c>
      <c r="O430" s="25"/>
      <c r="P430" s="4"/>
      <c r="Q430" s="4"/>
      <c r="R430" s="4"/>
      <c r="S430" s="4"/>
      <c r="T430" s="4"/>
      <c r="U430" s="4"/>
      <c r="V430" s="4"/>
      <c r="W430" s="5"/>
      <c r="X430" s="5"/>
      <c r="Y430" s="146">
        <f>DAYS360(Tabelle1[[#This Row],[Spalte15]],Tabelle1[[#This Row],[Spalte16]])/30</f>
        <v>0</v>
      </c>
      <c r="Z430" s="25"/>
      <c r="AA430" s="4"/>
      <c r="AB430" s="4"/>
      <c r="AC430" s="6"/>
      <c r="AD430" s="25"/>
      <c r="AE430" s="4"/>
      <c r="AF430" s="4"/>
      <c r="AG430" s="4"/>
      <c r="AH430" s="4"/>
      <c r="AI430" s="4"/>
      <c r="AJ430" s="4"/>
      <c r="AK430" s="7"/>
      <c r="AL430" s="25"/>
      <c r="AM430" s="4"/>
      <c r="AN430" s="8"/>
      <c r="AO430" s="8"/>
      <c r="AP430" s="9"/>
    </row>
    <row r="431" spans="1:42" x14ac:dyDescent="0.25">
      <c r="A431" s="1"/>
      <c r="B431" s="2"/>
      <c r="C431" s="3"/>
      <c r="D431" s="4"/>
      <c r="E431" s="25"/>
      <c r="F431" s="4"/>
      <c r="G431" s="4"/>
      <c r="H431" s="4"/>
      <c r="I431" s="4"/>
      <c r="J431" s="4"/>
      <c r="K431" s="4"/>
      <c r="L431" s="4" t="str">
        <f>IF(I431=1,1,IF(J431=1,2,IF(K431=1,3,"")))</f>
        <v/>
      </c>
      <c r="M431" s="4" t="str" cm="1">
        <f t="array" ref="M431">IFERROR(INDEX(Tabelle1[Spalte104],MATCH(1,(Tabelle1[Spalte1]=Tabelle1[[#This Row],[Spalte1]])*(Tabelle1[Spalte16]=Tabelle1[[#This Row],[Spalte15]]-1),0)),"")</f>
        <v/>
      </c>
      <c r="N431" s="4" t="str">
        <f>IF(M431&lt;&gt;"",L431-M431,"")</f>
        <v/>
      </c>
      <c r="O431" s="25"/>
      <c r="P431" s="4"/>
      <c r="Q431" s="4"/>
      <c r="R431" s="4"/>
      <c r="S431" s="4"/>
      <c r="T431" s="4"/>
      <c r="U431" s="4"/>
      <c r="V431" s="4"/>
      <c r="W431" s="5"/>
      <c r="X431" s="5"/>
      <c r="Y431" s="146">
        <f>DAYS360(Tabelle1[[#This Row],[Spalte15]],Tabelle1[[#This Row],[Spalte16]])/30</f>
        <v>0</v>
      </c>
      <c r="Z431" s="25"/>
      <c r="AA431" s="4"/>
      <c r="AB431" s="4"/>
      <c r="AC431" s="6"/>
      <c r="AD431" s="25"/>
      <c r="AE431" s="4"/>
      <c r="AF431" s="4"/>
      <c r="AG431" s="4"/>
      <c r="AH431" s="4"/>
      <c r="AI431" s="4"/>
      <c r="AJ431" s="4"/>
      <c r="AK431" s="7"/>
      <c r="AL431" s="25"/>
      <c r="AM431" s="4"/>
      <c r="AN431" s="8"/>
      <c r="AO431" s="8"/>
      <c r="AP431" s="9"/>
    </row>
    <row r="432" spans="1:42" x14ac:dyDescent="0.25">
      <c r="A432" s="1"/>
      <c r="B432" s="2"/>
      <c r="C432" s="3"/>
      <c r="D432" s="4"/>
      <c r="E432" s="25"/>
      <c r="F432" s="4"/>
      <c r="G432" s="4"/>
      <c r="H432" s="4"/>
      <c r="I432" s="4"/>
      <c r="J432" s="4"/>
      <c r="K432" s="4"/>
      <c r="L432" s="4" t="str">
        <f>IF(I432=1,1,IF(J432=1,2,IF(K432=1,3,"")))</f>
        <v/>
      </c>
      <c r="M432" s="4" t="str" cm="1">
        <f t="array" ref="M432">IFERROR(INDEX(Tabelle1[Spalte104],MATCH(1,(Tabelle1[Spalte1]=Tabelle1[[#This Row],[Spalte1]])*(Tabelle1[Spalte16]=Tabelle1[[#This Row],[Spalte15]]-1),0)),"")</f>
        <v/>
      </c>
      <c r="N432" s="4" t="str">
        <f>IF(M432&lt;&gt;"",L432-M432,"")</f>
        <v/>
      </c>
      <c r="O432" s="25"/>
      <c r="P432" s="4"/>
      <c r="Q432" s="4"/>
      <c r="R432" s="4"/>
      <c r="S432" s="4"/>
      <c r="T432" s="4"/>
      <c r="U432" s="4"/>
      <c r="V432" s="4"/>
      <c r="W432" s="5"/>
      <c r="X432" s="5"/>
      <c r="Y432" s="146">
        <f>DAYS360(Tabelle1[[#This Row],[Spalte15]],Tabelle1[[#This Row],[Spalte16]])/30</f>
        <v>0</v>
      </c>
      <c r="Z432" s="25"/>
      <c r="AA432" s="4"/>
      <c r="AB432" s="4"/>
      <c r="AC432" s="6"/>
      <c r="AD432" s="25"/>
      <c r="AE432" s="4"/>
      <c r="AF432" s="4"/>
      <c r="AG432" s="4"/>
      <c r="AH432" s="4"/>
      <c r="AI432" s="4"/>
      <c r="AJ432" s="4"/>
      <c r="AK432" s="7"/>
      <c r="AL432" s="25"/>
      <c r="AM432" s="4"/>
      <c r="AN432" s="8"/>
      <c r="AO432" s="8"/>
      <c r="AP432" s="9"/>
    </row>
    <row r="433" spans="1:42" x14ac:dyDescent="0.25">
      <c r="A433" s="1"/>
      <c r="B433" s="2"/>
      <c r="C433" s="3"/>
      <c r="D433" s="4"/>
      <c r="E433" s="25"/>
      <c r="F433" s="4"/>
      <c r="G433" s="4"/>
      <c r="H433" s="4"/>
      <c r="I433" s="4"/>
      <c r="J433" s="4"/>
      <c r="K433" s="4"/>
      <c r="L433" s="4" t="str">
        <f>IF(I433=1,1,IF(J433=1,2,IF(K433=1,3,"")))</f>
        <v/>
      </c>
      <c r="M433" s="4" t="str" cm="1">
        <f t="array" ref="M433">IFERROR(INDEX(Tabelle1[Spalte104],MATCH(1,(Tabelle1[Spalte1]=Tabelle1[[#This Row],[Spalte1]])*(Tabelle1[Spalte16]=Tabelle1[[#This Row],[Spalte15]]-1),0)),"")</f>
        <v/>
      </c>
      <c r="N433" s="4" t="str">
        <f>IF(M433&lt;&gt;"",L433-M433,"")</f>
        <v/>
      </c>
      <c r="O433" s="25"/>
      <c r="P433" s="4"/>
      <c r="Q433" s="4"/>
      <c r="R433" s="4"/>
      <c r="S433" s="4"/>
      <c r="T433" s="4"/>
      <c r="U433" s="4"/>
      <c r="V433" s="4"/>
      <c r="W433" s="5"/>
      <c r="X433" s="5"/>
      <c r="Y433" s="146">
        <f>DAYS360(Tabelle1[[#This Row],[Spalte15]],Tabelle1[[#This Row],[Spalte16]])/30</f>
        <v>0</v>
      </c>
      <c r="Z433" s="25"/>
      <c r="AA433" s="4"/>
      <c r="AB433" s="4"/>
      <c r="AC433" s="6"/>
      <c r="AD433" s="25"/>
      <c r="AE433" s="4"/>
      <c r="AF433" s="4"/>
      <c r="AG433" s="4"/>
      <c r="AH433" s="4"/>
      <c r="AI433" s="4"/>
      <c r="AJ433" s="4"/>
      <c r="AK433" s="7"/>
      <c r="AL433" s="25"/>
      <c r="AM433" s="4"/>
      <c r="AN433" s="8"/>
      <c r="AO433" s="8"/>
      <c r="AP433" s="9"/>
    </row>
    <row r="434" spans="1:42" x14ac:dyDescent="0.25">
      <c r="A434" s="1"/>
      <c r="B434" s="2"/>
      <c r="C434" s="3"/>
      <c r="D434" s="4"/>
      <c r="E434" s="25"/>
      <c r="F434" s="4"/>
      <c r="G434" s="4"/>
      <c r="H434" s="4"/>
      <c r="I434" s="4"/>
      <c r="J434" s="4"/>
      <c r="K434" s="4"/>
      <c r="L434" s="4" t="str">
        <f>IF(I434=1,1,IF(J434=1,2,IF(K434=1,3,"")))</f>
        <v/>
      </c>
      <c r="M434" s="4" t="str" cm="1">
        <f t="array" ref="M434">IFERROR(INDEX(Tabelle1[Spalte104],MATCH(1,(Tabelle1[Spalte1]=Tabelle1[[#This Row],[Spalte1]])*(Tabelle1[Spalte16]=Tabelle1[[#This Row],[Spalte15]]-1),0)),"")</f>
        <v/>
      </c>
      <c r="N434" s="4" t="str">
        <f>IF(M434&lt;&gt;"",L434-M434,"")</f>
        <v/>
      </c>
      <c r="O434" s="25"/>
      <c r="P434" s="4"/>
      <c r="Q434" s="4"/>
      <c r="R434" s="4"/>
      <c r="S434" s="4"/>
      <c r="T434" s="4"/>
      <c r="U434" s="4"/>
      <c r="V434" s="4"/>
      <c r="W434" s="5"/>
      <c r="X434" s="5"/>
      <c r="Y434" s="146">
        <f>DAYS360(Tabelle1[[#This Row],[Spalte15]],Tabelle1[[#This Row],[Spalte16]])/30</f>
        <v>0</v>
      </c>
      <c r="Z434" s="25"/>
      <c r="AA434" s="4"/>
      <c r="AB434" s="4"/>
      <c r="AC434" s="6"/>
      <c r="AD434" s="25"/>
      <c r="AE434" s="4"/>
      <c r="AF434" s="4"/>
      <c r="AG434" s="4"/>
      <c r="AH434" s="4"/>
      <c r="AI434" s="4"/>
      <c r="AJ434" s="4"/>
      <c r="AK434" s="7"/>
      <c r="AL434" s="25"/>
      <c r="AM434" s="4"/>
      <c r="AN434" s="8"/>
      <c r="AO434" s="8"/>
      <c r="AP434" s="9"/>
    </row>
    <row r="435" spans="1:42" x14ac:dyDescent="0.25">
      <c r="A435" s="1"/>
      <c r="B435" s="2"/>
      <c r="C435" s="3"/>
      <c r="D435" s="4"/>
      <c r="E435" s="25"/>
      <c r="F435" s="4"/>
      <c r="G435" s="4"/>
      <c r="H435" s="4"/>
      <c r="I435" s="4"/>
      <c r="J435" s="4"/>
      <c r="K435" s="4"/>
      <c r="L435" s="4" t="str">
        <f>IF(I435=1,1,IF(J435=1,2,IF(K435=1,3,"")))</f>
        <v/>
      </c>
      <c r="M435" s="4" t="str" cm="1">
        <f t="array" ref="M435">IFERROR(INDEX(Tabelle1[Spalte104],MATCH(1,(Tabelle1[Spalte1]=Tabelle1[[#This Row],[Spalte1]])*(Tabelle1[Spalte16]=Tabelle1[[#This Row],[Spalte15]]-1),0)),"")</f>
        <v/>
      </c>
      <c r="N435" s="4" t="str">
        <f>IF(M435&lt;&gt;"",L435-M435,"")</f>
        <v/>
      </c>
      <c r="O435" s="25"/>
      <c r="P435" s="4"/>
      <c r="Q435" s="4"/>
      <c r="R435" s="4"/>
      <c r="S435" s="4"/>
      <c r="T435" s="4"/>
      <c r="U435" s="4"/>
      <c r="V435" s="4"/>
      <c r="W435" s="5"/>
      <c r="X435" s="5"/>
      <c r="Y435" s="146">
        <f>DAYS360(Tabelle1[[#This Row],[Spalte15]],Tabelle1[[#This Row],[Spalte16]])/30</f>
        <v>0</v>
      </c>
      <c r="Z435" s="25"/>
      <c r="AA435" s="4"/>
      <c r="AB435" s="4"/>
      <c r="AC435" s="6"/>
      <c r="AD435" s="25"/>
      <c r="AE435" s="4"/>
      <c r="AF435" s="4"/>
      <c r="AG435" s="4"/>
      <c r="AH435" s="4"/>
      <c r="AI435" s="4"/>
      <c r="AJ435" s="4"/>
      <c r="AK435" s="7"/>
      <c r="AL435" s="25"/>
      <c r="AM435" s="4"/>
      <c r="AN435" s="8"/>
      <c r="AO435" s="8"/>
      <c r="AP435" s="9"/>
    </row>
    <row r="436" spans="1:42" x14ac:dyDescent="0.25">
      <c r="A436" s="1"/>
      <c r="B436" s="2"/>
      <c r="C436" s="3"/>
      <c r="D436" s="4"/>
      <c r="E436" s="25"/>
      <c r="F436" s="4"/>
      <c r="G436" s="4"/>
      <c r="H436" s="4"/>
      <c r="I436" s="4"/>
      <c r="J436" s="4"/>
      <c r="K436" s="4"/>
      <c r="L436" s="4" t="str">
        <f>IF(I436=1,1,IF(J436=1,2,IF(K436=1,3,"")))</f>
        <v/>
      </c>
      <c r="M436" s="4" t="str" cm="1">
        <f t="array" ref="M436">IFERROR(INDEX(Tabelle1[Spalte104],MATCH(1,(Tabelle1[Spalte1]=Tabelle1[[#This Row],[Spalte1]])*(Tabelle1[Spalte16]=Tabelle1[[#This Row],[Spalte15]]-1),0)),"")</f>
        <v/>
      </c>
      <c r="N436" s="4" t="str">
        <f>IF(M436&lt;&gt;"",L436-M436,"")</f>
        <v/>
      </c>
      <c r="O436" s="25"/>
      <c r="P436" s="4"/>
      <c r="Q436" s="4"/>
      <c r="R436" s="4"/>
      <c r="S436" s="4"/>
      <c r="T436" s="4"/>
      <c r="U436" s="4"/>
      <c r="V436" s="4"/>
      <c r="W436" s="5"/>
      <c r="X436" s="5"/>
      <c r="Y436" s="146">
        <f>DAYS360(Tabelle1[[#This Row],[Spalte15]],Tabelle1[[#This Row],[Spalte16]])/30</f>
        <v>0</v>
      </c>
      <c r="Z436" s="25"/>
      <c r="AA436" s="4"/>
      <c r="AB436" s="4"/>
      <c r="AC436" s="6"/>
      <c r="AD436" s="25"/>
      <c r="AE436" s="4"/>
      <c r="AF436" s="4"/>
      <c r="AG436" s="4"/>
      <c r="AH436" s="4"/>
      <c r="AI436" s="4"/>
      <c r="AJ436" s="4"/>
      <c r="AK436" s="7"/>
      <c r="AL436" s="25"/>
      <c r="AM436" s="4"/>
      <c r="AN436" s="8"/>
      <c r="AO436" s="8"/>
      <c r="AP436" s="9"/>
    </row>
    <row r="437" spans="1:42" x14ac:dyDescent="0.25">
      <c r="A437" s="1"/>
      <c r="B437" s="2"/>
      <c r="C437" s="3"/>
      <c r="D437" s="4"/>
      <c r="E437" s="25"/>
      <c r="F437" s="4"/>
      <c r="G437" s="4"/>
      <c r="H437" s="4"/>
      <c r="I437" s="4"/>
      <c r="J437" s="4"/>
      <c r="K437" s="4"/>
      <c r="L437" s="4" t="str">
        <f>IF(I437=1,1,IF(J437=1,2,IF(K437=1,3,"")))</f>
        <v/>
      </c>
      <c r="M437" s="4" t="str" cm="1">
        <f t="array" ref="M437">IFERROR(INDEX(Tabelle1[Spalte104],MATCH(1,(Tabelle1[Spalte1]=Tabelle1[[#This Row],[Spalte1]])*(Tabelle1[Spalte16]=Tabelle1[[#This Row],[Spalte15]]-1),0)),"")</f>
        <v/>
      </c>
      <c r="N437" s="4" t="str">
        <f>IF(M437&lt;&gt;"",L437-M437,"")</f>
        <v/>
      </c>
      <c r="O437" s="25"/>
      <c r="P437" s="4"/>
      <c r="Q437" s="4"/>
      <c r="R437" s="4"/>
      <c r="S437" s="4"/>
      <c r="T437" s="4"/>
      <c r="U437" s="4"/>
      <c r="V437" s="4"/>
      <c r="W437" s="5"/>
      <c r="X437" s="5"/>
      <c r="Y437" s="146">
        <f>DAYS360(Tabelle1[[#This Row],[Spalte15]],Tabelle1[[#This Row],[Spalte16]])/30</f>
        <v>0</v>
      </c>
      <c r="Z437" s="25"/>
      <c r="AA437" s="4"/>
      <c r="AB437" s="4"/>
      <c r="AC437" s="6"/>
      <c r="AD437" s="25"/>
      <c r="AE437" s="4"/>
      <c r="AF437" s="4"/>
      <c r="AG437" s="4"/>
      <c r="AH437" s="4"/>
      <c r="AI437" s="4"/>
      <c r="AJ437" s="4"/>
      <c r="AK437" s="7"/>
      <c r="AL437" s="25"/>
      <c r="AM437" s="4"/>
      <c r="AN437" s="8"/>
      <c r="AO437" s="8"/>
      <c r="AP437" s="9"/>
    </row>
    <row r="438" spans="1:42" x14ac:dyDescent="0.25">
      <c r="A438" s="1"/>
      <c r="B438" s="2"/>
      <c r="C438" s="3"/>
      <c r="D438" s="4"/>
      <c r="E438" s="25"/>
      <c r="F438" s="4"/>
      <c r="G438" s="4"/>
      <c r="H438" s="4"/>
      <c r="I438" s="4"/>
      <c r="J438" s="4"/>
      <c r="K438" s="4"/>
      <c r="L438" s="4" t="str">
        <f>IF(I438=1,1,IF(J438=1,2,IF(K438=1,3,"")))</f>
        <v/>
      </c>
      <c r="M438" s="4" t="str" cm="1">
        <f t="array" ref="M438">IFERROR(INDEX(Tabelle1[Spalte104],MATCH(1,(Tabelle1[Spalte1]=Tabelle1[[#This Row],[Spalte1]])*(Tabelle1[Spalte16]=Tabelle1[[#This Row],[Spalte15]]-1),0)),"")</f>
        <v/>
      </c>
      <c r="N438" s="4" t="str">
        <f>IF(M438&lt;&gt;"",L438-M438,"")</f>
        <v/>
      </c>
      <c r="O438" s="25"/>
      <c r="P438" s="4"/>
      <c r="Q438" s="4"/>
      <c r="R438" s="4"/>
      <c r="S438" s="4"/>
      <c r="T438" s="4"/>
      <c r="U438" s="4"/>
      <c r="V438" s="4"/>
      <c r="W438" s="5"/>
      <c r="X438" s="5"/>
      <c r="Y438" s="146">
        <f>DAYS360(Tabelle1[[#This Row],[Spalte15]],Tabelle1[[#This Row],[Spalte16]])/30</f>
        <v>0</v>
      </c>
      <c r="Z438" s="25"/>
      <c r="AA438" s="4"/>
      <c r="AB438" s="4"/>
      <c r="AC438" s="6"/>
      <c r="AD438" s="25"/>
      <c r="AE438" s="4"/>
      <c r="AF438" s="4"/>
      <c r="AG438" s="4"/>
      <c r="AH438" s="4"/>
      <c r="AI438" s="4"/>
      <c r="AJ438" s="4"/>
      <c r="AK438" s="7"/>
      <c r="AL438" s="25"/>
      <c r="AM438" s="4"/>
      <c r="AN438" s="8"/>
      <c r="AO438" s="8"/>
      <c r="AP438" s="9"/>
    </row>
    <row r="439" spans="1:42" x14ac:dyDescent="0.25">
      <c r="A439" s="1"/>
      <c r="B439" s="2"/>
      <c r="C439" s="3"/>
      <c r="D439" s="4"/>
      <c r="E439" s="25"/>
      <c r="F439" s="4"/>
      <c r="G439" s="4"/>
      <c r="H439" s="4"/>
      <c r="I439" s="4"/>
      <c r="J439" s="4"/>
      <c r="K439" s="4"/>
      <c r="L439" s="4" t="str">
        <f>IF(I439=1,1,IF(J439=1,2,IF(K439=1,3,"")))</f>
        <v/>
      </c>
      <c r="M439" s="4" t="str" cm="1">
        <f t="array" ref="M439">IFERROR(INDEX(Tabelle1[Spalte104],MATCH(1,(Tabelle1[Spalte1]=Tabelle1[[#This Row],[Spalte1]])*(Tabelle1[Spalte16]=Tabelle1[[#This Row],[Spalte15]]-1),0)),"")</f>
        <v/>
      </c>
      <c r="N439" s="4" t="str">
        <f>IF(M439&lt;&gt;"",L439-M439,"")</f>
        <v/>
      </c>
      <c r="O439" s="25"/>
      <c r="P439" s="4"/>
      <c r="Q439" s="4"/>
      <c r="R439" s="4"/>
      <c r="S439" s="4"/>
      <c r="T439" s="4"/>
      <c r="U439" s="4"/>
      <c r="V439" s="4"/>
      <c r="W439" s="5"/>
      <c r="X439" s="5"/>
      <c r="Y439" s="146">
        <f>DAYS360(Tabelle1[[#This Row],[Spalte15]],Tabelle1[[#This Row],[Spalte16]])/30</f>
        <v>0</v>
      </c>
      <c r="Z439" s="25"/>
      <c r="AA439" s="4"/>
      <c r="AB439" s="4"/>
      <c r="AC439" s="6"/>
      <c r="AD439" s="25"/>
      <c r="AE439" s="4"/>
      <c r="AF439" s="4"/>
      <c r="AG439" s="4"/>
      <c r="AH439" s="4"/>
      <c r="AI439" s="4"/>
      <c r="AJ439" s="4"/>
      <c r="AK439" s="7"/>
      <c r="AL439" s="25"/>
      <c r="AM439" s="4"/>
      <c r="AN439" s="8"/>
      <c r="AO439" s="8"/>
      <c r="AP439" s="9"/>
    </row>
    <row r="440" spans="1:42" x14ac:dyDescent="0.25">
      <c r="A440" s="1"/>
      <c r="B440" s="2"/>
      <c r="C440" s="3"/>
      <c r="D440" s="4"/>
      <c r="E440" s="25"/>
      <c r="F440" s="4"/>
      <c r="G440" s="4"/>
      <c r="H440" s="4"/>
      <c r="I440" s="4"/>
      <c r="J440" s="4"/>
      <c r="K440" s="4"/>
      <c r="L440" s="4" t="str">
        <f>IF(I440=1,1,IF(J440=1,2,IF(K440=1,3,"")))</f>
        <v/>
      </c>
      <c r="M440" s="4" t="str" cm="1">
        <f t="array" ref="M440">IFERROR(INDEX(Tabelle1[Spalte104],MATCH(1,(Tabelle1[Spalte1]=Tabelle1[[#This Row],[Spalte1]])*(Tabelle1[Spalte16]=Tabelle1[[#This Row],[Spalte15]]-1),0)),"")</f>
        <v/>
      </c>
      <c r="N440" s="4" t="str">
        <f>IF(M440&lt;&gt;"",L440-M440,"")</f>
        <v/>
      </c>
      <c r="O440" s="25"/>
      <c r="P440" s="4"/>
      <c r="Q440" s="4"/>
      <c r="R440" s="4"/>
      <c r="S440" s="4"/>
      <c r="T440" s="4"/>
      <c r="U440" s="4"/>
      <c r="V440" s="4"/>
      <c r="W440" s="5"/>
      <c r="X440" s="5"/>
      <c r="Y440" s="146">
        <f>DAYS360(Tabelle1[[#This Row],[Spalte15]],Tabelle1[[#This Row],[Spalte16]])/30</f>
        <v>0</v>
      </c>
      <c r="Z440" s="25"/>
      <c r="AA440" s="4"/>
      <c r="AB440" s="4"/>
      <c r="AC440" s="6"/>
      <c r="AD440" s="25"/>
      <c r="AE440" s="4"/>
      <c r="AF440" s="4"/>
      <c r="AG440" s="4"/>
      <c r="AH440" s="4"/>
      <c r="AI440" s="4"/>
      <c r="AJ440" s="4"/>
      <c r="AK440" s="7"/>
      <c r="AL440" s="25"/>
      <c r="AM440" s="4"/>
      <c r="AN440" s="8"/>
      <c r="AO440" s="8"/>
      <c r="AP440" s="9"/>
    </row>
    <row r="441" spans="1:42" x14ac:dyDescent="0.25">
      <c r="A441" s="1"/>
      <c r="B441" s="2"/>
      <c r="C441" s="3"/>
      <c r="D441" s="4"/>
      <c r="E441" s="25"/>
      <c r="F441" s="4"/>
      <c r="G441" s="4"/>
      <c r="H441" s="4"/>
      <c r="I441" s="4"/>
      <c r="J441" s="4"/>
      <c r="K441" s="4"/>
      <c r="L441" s="4" t="str">
        <f>IF(I441=1,1,IF(J441=1,2,IF(K441=1,3,"")))</f>
        <v/>
      </c>
      <c r="M441" s="4" t="str" cm="1">
        <f t="array" ref="M441">IFERROR(INDEX(Tabelle1[Spalte104],MATCH(1,(Tabelle1[Spalte1]=Tabelle1[[#This Row],[Spalte1]])*(Tabelle1[Spalte16]=Tabelle1[[#This Row],[Spalte15]]-1),0)),"")</f>
        <v/>
      </c>
      <c r="N441" s="4" t="str">
        <f>IF(M441&lt;&gt;"",L441-M441,"")</f>
        <v/>
      </c>
      <c r="O441" s="25"/>
      <c r="P441" s="4"/>
      <c r="Q441" s="4"/>
      <c r="R441" s="4"/>
      <c r="S441" s="4"/>
      <c r="T441" s="4"/>
      <c r="U441" s="4"/>
      <c r="V441" s="4"/>
      <c r="W441" s="5"/>
      <c r="X441" s="5"/>
      <c r="Y441" s="146">
        <f>DAYS360(Tabelle1[[#This Row],[Spalte15]],Tabelle1[[#This Row],[Spalte16]])/30</f>
        <v>0</v>
      </c>
      <c r="Z441" s="25"/>
      <c r="AA441" s="4"/>
      <c r="AB441" s="4"/>
      <c r="AC441" s="6"/>
      <c r="AD441" s="25"/>
      <c r="AE441" s="4"/>
      <c r="AF441" s="4"/>
      <c r="AG441" s="4"/>
      <c r="AH441" s="4"/>
      <c r="AI441" s="4"/>
      <c r="AJ441" s="4"/>
      <c r="AK441" s="7"/>
      <c r="AL441" s="25"/>
      <c r="AM441" s="4"/>
      <c r="AN441" s="8"/>
      <c r="AO441" s="8"/>
      <c r="AP441" s="9"/>
    </row>
    <row r="442" spans="1:42" x14ac:dyDescent="0.25">
      <c r="A442" s="1"/>
      <c r="B442" s="2"/>
      <c r="C442" s="3"/>
      <c r="D442" s="4"/>
      <c r="E442" s="25"/>
      <c r="F442" s="4"/>
      <c r="G442" s="4"/>
      <c r="H442" s="4"/>
      <c r="I442" s="4"/>
      <c r="J442" s="4"/>
      <c r="K442" s="4"/>
      <c r="L442" s="4" t="str">
        <f>IF(I442=1,1,IF(J442=1,2,IF(K442=1,3,"")))</f>
        <v/>
      </c>
      <c r="M442" s="4" t="str" cm="1">
        <f t="array" ref="M442">IFERROR(INDEX(Tabelle1[Spalte104],MATCH(1,(Tabelle1[Spalte1]=Tabelle1[[#This Row],[Spalte1]])*(Tabelle1[Spalte16]=Tabelle1[[#This Row],[Spalte15]]-1),0)),"")</f>
        <v/>
      </c>
      <c r="N442" s="4" t="str">
        <f>IF(M442&lt;&gt;"",L442-M442,"")</f>
        <v/>
      </c>
      <c r="O442" s="25"/>
      <c r="P442" s="4"/>
      <c r="Q442" s="4"/>
      <c r="R442" s="4"/>
      <c r="S442" s="4"/>
      <c r="T442" s="4"/>
      <c r="U442" s="4"/>
      <c r="V442" s="4"/>
      <c r="W442" s="5"/>
      <c r="X442" s="5"/>
      <c r="Y442" s="146">
        <f>DAYS360(Tabelle1[[#This Row],[Spalte15]],Tabelle1[[#This Row],[Spalte16]])/30</f>
        <v>0</v>
      </c>
      <c r="Z442" s="25"/>
      <c r="AA442" s="4"/>
      <c r="AB442" s="4"/>
      <c r="AC442" s="6"/>
      <c r="AD442" s="25"/>
      <c r="AE442" s="4"/>
      <c r="AF442" s="4"/>
      <c r="AG442" s="4"/>
      <c r="AH442" s="4"/>
      <c r="AI442" s="4"/>
      <c r="AJ442" s="4"/>
      <c r="AK442" s="7"/>
      <c r="AL442" s="25"/>
      <c r="AM442" s="4"/>
      <c r="AN442" s="8"/>
      <c r="AO442" s="8"/>
      <c r="AP442" s="9"/>
    </row>
    <row r="443" spans="1:42" x14ac:dyDescent="0.25">
      <c r="A443" s="1"/>
      <c r="B443" s="2"/>
      <c r="C443" s="3"/>
      <c r="D443" s="4"/>
      <c r="E443" s="25"/>
      <c r="F443" s="4"/>
      <c r="G443" s="4"/>
      <c r="H443" s="4"/>
      <c r="I443" s="4"/>
      <c r="J443" s="4"/>
      <c r="K443" s="4"/>
      <c r="L443" s="4" t="str">
        <f>IF(I443=1,1,IF(J443=1,2,IF(K443=1,3,"")))</f>
        <v/>
      </c>
      <c r="M443" s="4" t="str" cm="1">
        <f t="array" ref="M443">IFERROR(INDEX(Tabelle1[Spalte104],MATCH(1,(Tabelle1[Spalte1]=Tabelle1[[#This Row],[Spalte1]])*(Tabelle1[Spalte16]=Tabelle1[[#This Row],[Spalte15]]-1),0)),"")</f>
        <v/>
      </c>
      <c r="N443" s="4" t="str">
        <f>IF(M443&lt;&gt;"",L443-M443,"")</f>
        <v/>
      </c>
      <c r="O443" s="25"/>
      <c r="P443" s="4"/>
      <c r="Q443" s="4"/>
      <c r="R443" s="4"/>
      <c r="S443" s="4"/>
      <c r="T443" s="4"/>
      <c r="U443" s="4"/>
      <c r="V443" s="4"/>
      <c r="W443" s="5"/>
      <c r="X443" s="5"/>
      <c r="Y443" s="146">
        <f>DAYS360(Tabelle1[[#This Row],[Spalte15]],Tabelle1[[#This Row],[Spalte16]])/30</f>
        <v>0</v>
      </c>
      <c r="Z443" s="25"/>
      <c r="AA443" s="4"/>
      <c r="AB443" s="4"/>
      <c r="AC443" s="6"/>
      <c r="AD443" s="25"/>
      <c r="AE443" s="4"/>
      <c r="AF443" s="4"/>
      <c r="AG443" s="4"/>
      <c r="AH443" s="4"/>
      <c r="AI443" s="4"/>
      <c r="AJ443" s="4"/>
      <c r="AK443" s="7"/>
      <c r="AL443" s="25"/>
      <c r="AM443" s="4"/>
      <c r="AN443" s="8"/>
      <c r="AO443" s="8"/>
      <c r="AP443" s="9"/>
    </row>
    <row r="444" spans="1:42" x14ac:dyDescent="0.25">
      <c r="A444" s="1"/>
      <c r="B444" s="2"/>
      <c r="C444" s="3"/>
      <c r="D444" s="4"/>
      <c r="E444" s="25"/>
      <c r="F444" s="4"/>
      <c r="G444" s="4"/>
      <c r="H444" s="4"/>
      <c r="I444" s="4"/>
      <c r="J444" s="4"/>
      <c r="K444" s="4"/>
      <c r="L444" s="4" t="str">
        <f>IF(I444=1,1,IF(J444=1,2,IF(K444=1,3,"")))</f>
        <v/>
      </c>
      <c r="M444" s="4" t="str" cm="1">
        <f t="array" ref="M444">IFERROR(INDEX(Tabelle1[Spalte104],MATCH(1,(Tabelle1[Spalte1]=Tabelle1[[#This Row],[Spalte1]])*(Tabelle1[Spalte16]=Tabelle1[[#This Row],[Spalte15]]-1),0)),"")</f>
        <v/>
      </c>
      <c r="N444" s="4" t="str">
        <f>IF(M444&lt;&gt;"",L444-M444,"")</f>
        <v/>
      </c>
      <c r="O444" s="25"/>
      <c r="P444" s="4"/>
      <c r="Q444" s="4"/>
      <c r="R444" s="4"/>
      <c r="S444" s="4"/>
      <c r="T444" s="4"/>
      <c r="U444" s="4"/>
      <c r="V444" s="4"/>
      <c r="W444" s="5"/>
      <c r="X444" s="5"/>
      <c r="Y444" s="146">
        <f>DAYS360(Tabelle1[[#This Row],[Spalte15]],Tabelle1[[#This Row],[Spalte16]])/30</f>
        <v>0</v>
      </c>
      <c r="Z444" s="25"/>
      <c r="AA444" s="4"/>
      <c r="AB444" s="4"/>
      <c r="AC444" s="6"/>
      <c r="AD444" s="25"/>
      <c r="AE444" s="4"/>
      <c r="AF444" s="4"/>
      <c r="AG444" s="4"/>
      <c r="AH444" s="4"/>
      <c r="AI444" s="4"/>
      <c r="AJ444" s="4"/>
      <c r="AK444" s="7"/>
      <c r="AL444" s="25"/>
      <c r="AM444" s="4"/>
      <c r="AN444" s="8"/>
      <c r="AO444" s="8"/>
      <c r="AP444" s="9"/>
    </row>
    <row r="445" spans="1:42" x14ac:dyDescent="0.25">
      <c r="A445" s="1"/>
      <c r="B445" s="2"/>
      <c r="C445" s="3"/>
      <c r="D445" s="4"/>
      <c r="E445" s="25"/>
      <c r="F445" s="4"/>
      <c r="G445" s="4"/>
      <c r="H445" s="4"/>
      <c r="I445" s="4"/>
      <c r="J445" s="4"/>
      <c r="K445" s="4"/>
      <c r="L445" s="4" t="str">
        <f>IF(I445=1,1,IF(J445=1,2,IF(K445=1,3,"")))</f>
        <v/>
      </c>
      <c r="M445" s="4" t="str" cm="1">
        <f t="array" ref="M445">IFERROR(INDEX(Tabelle1[Spalte104],MATCH(1,(Tabelle1[Spalte1]=Tabelle1[[#This Row],[Spalte1]])*(Tabelle1[Spalte16]=Tabelle1[[#This Row],[Spalte15]]-1),0)),"")</f>
        <v/>
      </c>
      <c r="N445" s="4" t="str">
        <f>IF(M445&lt;&gt;"",L445-M445,"")</f>
        <v/>
      </c>
      <c r="O445" s="25"/>
      <c r="P445" s="4"/>
      <c r="Q445" s="4"/>
      <c r="R445" s="4"/>
      <c r="S445" s="4"/>
      <c r="T445" s="4"/>
      <c r="U445" s="4"/>
      <c r="V445" s="4"/>
      <c r="W445" s="5"/>
      <c r="X445" s="5"/>
      <c r="Y445" s="146">
        <f>DAYS360(Tabelle1[[#This Row],[Spalte15]],Tabelle1[[#This Row],[Spalte16]])/30</f>
        <v>0</v>
      </c>
      <c r="Z445" s="25"/>
      <c r="AA445" s="4"/>
      <c r="AB445" s="4"/>
      <c r="AC445" s="6"/>
      <c r="AD445" s="25"/>
      <c r="AE445" s="4"/>
      <c r="AF445" s="4"/>
      <c r="AG445" s="4"/>
      <c r="AH445" s="4"/>
      <c r="AI445" s="4"/>
      <c r="AJ445" s="4"/>
      <c r="AK445" s="7"/>
      <c r="AL445" s="25"/>
      <c r="AM445" s="4"/>
      <c r="AN445" s="8"/>
      <c r="AO445" s="8"/>
      <c r="AP445" s="9"/>
    </row>
    <row r="446" spans="1:42" x14ac:dyDescent="0.25">
      <c r="A446" s="1"/>
      <c r="B446" s="2"/>
      <c r="C446" s="3"/>
      <c r="D446" s="4"/>
      <c r="E446" s="25"/>
      <c r="F446" s="4"/>
      <c r="G446" s="4"/>
      <c r="H446" s="4"/>
      <c r="I446" s="4"/>
      <c r="J446" s="4"/>
      <c r="K446" s="4"/>
      <c r="L446" s="4" t="str">
        <f>IF(I446=1,1,IF(J446=1,2,IF(K446=1,3,"")))</f>
        <v/>
      </c>
      <c r="M446" s="4" t="str" cm="1">
        <f t="array" ref="M446">IFERROR(INDEX(Tabelle1[Spalte104],MATCH(1,(Tabelle1[Spalte1]=Tabelle1[[#This Row],[Spalte1]])*(Tabelle1[Spalte16]=Tabelle1[[#This Row],[Spalte15]]-1),0)),"")</f>
        <v/>
      </c>
      <c r="N446" s="4" t="str">
        <f>IF(M446&lt;&gt;"",L446-M446,"")</f>
        <v/>
      </c>
      <c r="O446" s="25"/>
      <c r="P446" s="4"/>
      <c r="Q446" s="4"/>
      <c r="R446" s="4"/>
      <c r="S446" s="4"/>
      <c r="T446" s="4"/>
      <c r="U446" s="4"/>
      <c r="V446" s="4"/>
      <c r="W446" s="5"/>
      <c r="X446" s="5"/>
      <c r="Y446" s="146">
        <f>DAYS360(Tabelle1[[#This Row],[Spalte15]],Tabelle1[[#This Row],[Spalte16]])/30</f>
        <v>0</v>
      </c>
      <c r="Z446" s="25"/>
      <c r="AA446" s="4"/>
      <c r="AB446" s="4"/>
      <c r="AC446" s="6"/>
      <c r="AD446" s="25"/>
      <c r="AE446" s="4"/>
      <c r="AF446" s="4"/>
      <c r="AG446" s="4"/>
      <c r="AH446" s="4"/>
      <c r="AI446" s="4"/>
      <c r="AJ446" s="4"/>
      <c r="AK446" s="7"/>
      <c r="AL446" s="25"/>
      <c r="AM446" s="4"/>
      <c r="AN446" s="8"/>
      <c r="AO446" s="8"/>
      <c r="AP446" s="9"/>
    </row>
    <row r="447" spans="1:42" x14ac:dyDescent="0.25">
      <c r="A447" s="1"/>
      <c r="B447" s="2"/>
      <c r="C447" s="3"/>
      <c r="D447" s="4"/>
      <c r="E447" s="25"/>
      <c r="F447" s="4"/>
      <c r="G447" s="4"/>
      <c r="H447" s="4"/>
      <c r="I447" s="4"/>
      <c r="J447" s="4"/>
      <c r="K447" s="4"/>
      <c r="L447" s="4" t="str">
        <f>IF(I447=1,1,IF(J447=1,2,IF(K447=1,3,"")))</f>
        <v/>
      </c>
      <c r="M447" s="4" t="str" cm="1">
        <f t="array" ref="M447">IFERROR(INDEX(Tabelle1[Spalte104],MATCH(1,(Tabelle1[Spalte1]=Tabelle1[[#This Row],[Spalte1]])*(Tabelle1[Spalte16]=Tabelle1[[#This Row],[Spalte15]]-1),0)),"")</f>
        <v/>
      </c>
      <c r="N447" s="4" t="str">
        <f>IF(M447&lt;&gt;"",L447-M447,"")</f>
        <v/>
      </c>
      <c r="O447" s="25"/>
      <c r="P447" s="4"/>
      <c r="Q447" s="4"/>
      <c r="R447" s="4"/>
      <c r="S447" s="4"/>
      <c r="T447" s="4"/>
      <c r="U447" s="4"/>
      <c r="V447" s="4"/>
      <c r="W447" s="5"/>
      <c r="X447" s="5"/>
      <c r="Y447" s="146">
        <f>DAYS360(Tabelle1[[#This Row],[Spalte15]],Tabelle1[[#This Row],[Spalte16]])/30</f>
        <v>0</v>
      </c>
      <c r="Z447" s="25"/>
      <c r="AA447" s="4"/>
      <c r="AB447" s="4"/>
      <c r="AC447" s="6"/>
      <c r="AD447" s="25"/>
      <c r="AE447" s="4"/>
      <c r="AF447" s="4"/>
      <c r="AG447" s="4"/>
      <c r="AH447" s="4"/>
      <c r="AI447" s="4"/>
      <c r="AJ447" s="4"/>
      <c r="AK447" s="7"/>
      <c r="AL447" s="25"/>
      <c r="AM447" s="4"/>
      <c r="AN447" s="8"/>
      <c r="AO447" s="8"/>
      <c r="AP447" s="9"/>
    </row>
    <row r="448" spans="1:42" x14ac:dyDescent="0.25">
      <c r="A448" s="1"/>
      <c r="B448" s="2"/>
      <c r="C448" s="3"/>
      <c r="D448" s="4"/>
      <c r="E448" s="25"/>
      <c r="F448" s="4"/>
      <c r="G448" s="4"/>
      <c r="H448" s="4"/>
      <c r="I448" s="4"/>
      <c r="J448" s="4"/>
      <c r="K448" s="4"/>
      <c r="L448" s="4" t="str">
        <f>IF(I448=1,1,IF(J448=1,2,IF(K448=1,3,"")))</f>
        <v/>
      </c>
      <c r="M448" s="4" t="str" cm="1">
        <f t="array" ref="M448">IFERROR(INDEX(Tabelle1[Spalte104],MATCH(1,(Tabelle1[Spalte1]=Tabelle1[[#This Row],[Spalte1]])*(Tabelle1[Spalte16]=Tabelle1[[#This Row],[Spalte15]]-1),0)),"")</f>
        <v/>
      </c>
      <c r="N448" s="4" t="str">
        <f>IF(M448&lt;&gt;"",L448-M448,"")</f>
        <v/>
      </c>
      <c r="O448" s="25"/>
      <c r="P448" s="4"/>
      <c r="Q448" s="4"/>
      <c r="R448" s="4"/>
      <c r="S448" s="4"/>
      <c r="T448" s="4"/>
      <c r="U448" s="4"/>
      <c r="V448" s="4"/>
      <c r="W448" s="5"/>
      <c r="X448" s="5"/>
      <c r="Y448" s="146">
        <f>DAYS360(Tabelle1[[#This Row],[Spalte15]],Tabelle1[[#This Row],[Spalte16]])/30</f>
        <v>0</v>
      </c>
      <c r="Z448" s="25"/>
      <c r="AA448" s="4"/>
      <c r="AB448" s="4"/>
      <c r="AC448" s="6"/>
      <c r="AD448" s="25"/>
      <c r="AE448" s="4"/>
      <c r="AF448" s="4"/>
      <c r="AG448" s="4"/>
      <c r="AH448" s="4"/>
      <c r="AI448" s="4"/>
      <c r="AJ448" s="4"/>
      <c r="AK448" s="7"/>
      <c r="AL448" s="25"/>
      <c r="AM448" s="4"/>
      <c r="AN448" s="8"/>
      <c r="AO448" s="8"/>
      <c r="AP448" s="9"/>
    </row>
    <row r="449" spans="1:42" x14ac:dyDescent="0.25">
      <c r="A449" s="1"/>
      <c r="B449" s="2"/>
      <c r="C449" s="3"/>
      <c r="D449" s="4"/>
      <c r="E449" s="25"/>
      <c r="F449" s="4"/>
      <c r="G449" s="4"/>
      <c r="H449" s="4"/>
      <c r="I449" s="4"/>
      <c r="J449" s="4"/>
      <c r="K449" s="4"/>
      <c r="L449" s="4" t="str">
        <f>IF(I449=1,1,IF(J449=1,2,IF(K449=1,3,"")))</f>
        <v/>
      </c>
      <c r="M449" s="4" t="str" cm="1">
        <f t="array" ref="M449">IFERROR(INDEX(Tabelle1[Spalte104],MATCH(1,(Tabelle1[Spalte1]=Tabelle1[[#This Row],[Spalte1]])*(Tabelle1[Spalte16]=Tabelle1[[#This Row],[Spalte15]]-1),0)),"")</f>
        <v/>
      </c>
      <c r="N449" s="4" t="str">
        <f>IF(M449&lt;&gt;"",L449-M449,"")</f>
        <v/>
      </c>
      <c r="O449" s="25"/>
      <c r="P449" s="4"/>
      <c r="Q449" s="4"/>
      <c r="R449" s="4"/>
      <c r="S449" s="4"/>
      <c r="T449" s="4"/>
      <c r="U449" s="4"/>
      <c r="V449" s="4"/>
      <c r="W449" s="5"/>
      <c r="X449" s="5"/>
      <c r="Y449" s="146">
        <f>DAYS360(Tabelle1[[#This Row],[Spalte15]],Tabelle1[[#This Row],[Spalte16]])/30</f>
        <v>0</v>
      </c>
      <c r="Z449" s="25"/>
      <c r="AA449" s="4"/>
      <c r="AB449" s="4"/>
      <c r="AC449" s="6"/>
      <c r="AD449" s="25"/>
      <c r="AE449" s="4"/>
      <c r="AF449" s="4"/>
      <c r="AG449" s="4"/>
      <c r="AH449" s="4"/>
      <c r="AI449" s="4"/>
      <c r="AJ449" s="4"/>
      <c r="AK449" s="7"/>
      <c r="AL449" s="25"/>
      <c r="AM449" s="4"/>
      <c r="AN449" s="8"/>
      <c r="AO449" s="8"/>
      <c r="AP449" s="9"/>
    </row>
    <row r="450" spans="1:42" x14ac:dyDescent="0.25">
      <c r="A450" s="1"/>
      <c r="B450" s="2"/>
      <c r="C450" s="3"/>
      <c r="D450" s="4"/>
      <c r="E450" s="25"/>
      <c r="F450" s="4"/>
      <c r="G450" s="4"/>
      <c r="H450" s="4"/>
      <c r="I450" s="4"/>
      <c r="J450" s="4"/>
      <c r="K450" s="4"/>
      <c r="L450" s="4" t="str">
        <f>IF(I450=1,1,IF(J450=1,2,IF(K450=1,3,"")))</f>
        <v/>
      </c>
      <c r="M450" s="4" t="str" cm="1">
        <f t="array" ref="M450">IFERROR(INDEX(Tabelle1[Spalte104],MATCH(1,(Tabelle1[Spalte1]=Tabelle1[[#This Row],[Spalte1]])*(Tabelle1[Spalte16]=Tabelle1[[#This Row],[Spalte15]]-1),0)),"")</f>
        <v/>
      </c>
      <c r="N450" s="4" t="str">
        <f>IF(M450&lt;&gt;"",L450-M450,"")</f>
        <v/>
      </c>
      <c r="O450" s="25"/>
      <c r="P450" s="4"/>
      <c r="Q450" s="4"/>
      <c r="R450" s="4"/>
      <c r="S450" s="4"/>
      <c r="T450" s="4"/>
      <c r="U450" s="4"/>
      <c r="V450" s="4"/>
      <c r="W450" s="5"/>
      <c r="X450" s="5"/>
      <c r="Y450" s="146">
        <f>DAYS360(Tabelle1[[#This Row],[Spalte15]],Tabelle1[[#This Row],[Spalte16]])/30</f>
        <v>0</v>
      </c>
      <c r="Z450" s="25"/>
      <c r="AA450" s="4"/>
      <c r="AB450" s="4"/>
      <c r="AC450" s="6"/>
      <c r="AD450" s="25"/>
      <c r="AE450" s="4"/>
      <c r="AF450" s="4"/>
      <c r="AG450" s="4"/>
      <c r="AH450" s="4"/>
      <c r="AI450" s="4"/>
      <c r="AJ450" s="4"/>
      <c r="AK450" s="7"/>
      <c r="AL450" s="25"/>
      <c r="AM450" s="4"/>
      <c r="AN450" s="8"/>
      <c r="AO450" s="8"/>
      <c r="AP450" s="9"/>
    </row>
    <row r="451" spans="1:42" x14ac:dyDescent="0.25">
      <c r="A451" s="1"/>
      <c r="B451" s="2"/>
      <c r="C451" s="3"/>
      <c r="D451" s="4"/>
      <c r="E451" s="25"/>
      <c r="F451" s="4"/>
      <c r="G451" s="4"/>
      <c r="H451" s="4"/>
      <c r="I451" s="4"/>
      <c r="J451" s="4"/>
      <c r="K451" s="4"/>
      <c r="L451" s="4" t="str">
        <f>IF(I451=1,1,IF(J451=1,2,IF(K451=1,3,"")))</f>
        <v/>
      </c>
      <c r="M451" s="4" t="str" cm="1">
        <f t="array" ref="M451">IFERROR(INDEX(Tabelle1[Spalte104],MATCH(1,(Tabelle1[Spalte1]=Tabelle1[[#This Row],[Spalte1]])*(Tabelle1[Spalte16]=Tabelle1[[#This Row],[Spalte15]]-1),0)),"")</f>
        <v/>
      </c>
      <c r="N451" s="4" t="str">
        <f>IF(M451&lt;&gt;"",L451-M451,"")</f>
        <v/>
      </c>
      <c r="O451" s="25"/>
      <c r="P451" s="4"/>
      <c r="Q451" s="4"/>
      <c r="R451" s="4"/>
      <c r="S451" s="4"/>
      <c r="T451" s="4"/>
      <c r="U451" s="4"/>
      <c r="V451" s="4"/>
      <c r="W451" s="5"/>
      <c r="X451" s="5"/>
      <c r="Y451" s="146">
        <f>DAYS360(Tabelle1[[#This Row],[Spalte15]],Tabelle1[[#This Row],[Spalte16]])/30</f>
        <v>0</v>
      </c>
      <c r="Z451" s="25"/>
      <c r="AA451" s="4"/>
      <c r="AB451" s="4"/>
      <c r="AC451" s="6"/>
      <c r="AD451" s="25"/>
      <c r="AE451" s="4"/>
      <c r="AF451" s="4"/>
      <c r="AG451" s="4"/>
      <c r="AH451" s="4"/>
      <c r="AI451" s="4"/>
      <c r="AJ451" s="4"/>
      <c r="AK451" s="7"/>
      <c r="AL451" s="25"/>
      <c r="AM451" s="4"/>
      <c r="AN451" s="8"/>
      <c r="AO451" s="8"/>
      <c r="AP451" s="9"/>
    </row>
    <row r="452" spans="1:42" x14ac:dyDescent="0.25">
      <c r="A452" s="1"/>
      <c r="B452" s="2"/>
      <c r="C452" s="3"/>
      <c r="D452" s="4"/>
      <c r="E452" s="25"/>
      <c r="F452" s="4"/>
      <c r="G452" s="4"/>
      <c r="H452" s="4"/>
      <c r="I452" s="4"/>
      <c r="J452" s="4"/>
      <c r="K452" s="4"/>
      <c r="L452" s="4" t="str">
        <f>IF(I452=1,1,IF(J452=1,2,IF(K452=1,3,"")))</f>
        <v/>
      </c>
      <c r="M452" s="4" t="str" cm="1">
        <f t="array" ref="M452">IFERROR(INDEX(Tabelle1[Spalte104],MATCH(1,(Tabelle1[Spalte1]=Tabelle1[[#This Row],[Spalte1]])*(Tabelle1[Spalte16]=Tabelle1[[#This Row],[Spalte15]]-1),0)),"")</f>
        <v/>
      </c>
      <c r="N452" s="4" t="str">
        <f>IF(M452&lt;&gt;"",L452-M452,"")</f>
        <v/>
      </c>
      <c r="O452" s="25"/>
      <c r="P452" s="4"/>
      <c r="Q452" s="4"/>
      <c r="R452" s="4"/>
      <c r="S452" s="4"/>
      <c r="T452" s="4"/>
      <c r="U452" s="4"/>
      <c r="V452" s="4"/>
      <c r="W452" s="5"/>
      <c r="X452" s="5"/>
      <c r="Y452" s="146">
        <f>DAYS360(Tabelle1[[#This Row],[Spalte15]],Tabelle1[[#This Row],[Spalte16]])/30</f>
        <v>0</v>
      </c>
      <c r="Z452" s="25"/>
      <c r="AA452" s="4"/>
      <c r="AB452" s="4"/>
      <c r="AC452" s="6"/>
      <c r="AD452" s="25"/>
      <c r="AE452" s="4"/>
      <c r="AF452" s="4"/>
      <c r="AG452" s="4"/>
      <c r="AH452" s="4"/>
      <c r="AI452" s="4"/>
      <c r="AJ452" s="4"/>
      <c r="AK452" s="7"/>
      <c r="AL452" s="25"/>
      <c r="AM452" s="4"/>
      <c r="AN452" s="8"/>
      <c r="AO452" s="8"/>
      <c r="AP452" s="9"/>
    </row>
    <row r="453" spans="1:42" x14ac:dyDescent="0.25">
      <c r="A453" s="1"/>
      <c r="B453" s="2"/>
      <c r="C453" s="3"/>
      <c r="D453" s="4"/>
      <c r="E453" s="25"/>
      <c r="F453" s="4"/>
      <c r="G453" s="4"/>
      <c r="H453" s="4"/>
      <c r="I453" s="4"/>
      <c r="J453" s="4"/>
      <c r="K453" s="4"/>
      <c r="L453" s="4" t="str">
        <f>IF(I453=1,1,IF(J453=1,2,IF(K453=1,3,"")))</f>
        <v/>
      </c>
      <c r="M453" s="4" t="str" cm="1">
        <f t="array" ref="M453">IFERROR(INDEX(Tabelle1[Spalte104],MATCH(1,(Tabelle1[Spalte1]=Tabelle1[[#This Row],[Spalte1]])*(Tabelle1[Spalte16]=Tabelle1[[#This Row],[Spalte15]]-1),0)),"")</f>
        <v/>
      </c>
      <c r="N453" s="4" t="str">
        <f>IF(M453&lt;&gt;"",L453-M453,"")</f>
        <v/>
      </c>
      <c r="O453" s="25"/>
      <c r="P453" s="4"/>
      <c r="Q453" s="4"/>
      <c r="R453" s="4"/>
      <c r="S453" s="4"/>
      <c r="T453" s="4"/>
      <c r="U453" s="4"/>
      <c r="V453" s="4"/>
      <c r="W453" s="5"/>
      <c r="X453" s="5"/>
      <c r="Y453" s="146">
        <f>DAYS360(Tabelle1[[#This Row],[Spalte15]],Tabelle1[[#This Row],[Spalte16]])/30</f>
        <v>0</v>
      </c>
      <c r="Z453" s="25"/>
      <c r="AA453" s="4"/>
      <c r="AB453" s="4"/>
      <c r="AC453" s="6"/>
      <c r="AD453" s="25"/>
      <c r="AE453" s="4"/>
      <c r="AF453" s="4"/>
      <c r="AG453" s="4"/>
      <c r="AH453" s="4"/>
      <c r="AI453" s="4"/>
      <c r="AJ453" s="4"/>
      <c r="AK453" s="7"/>
      <c r="AL453" s="25"/>
      <c r="AM453" s="4"/>
      <c r="AN453" s="8"/>
      <c r="AO453" s="8"/>
      <c r="AP453" s="9"/>
    </row>
    <row r="454" spans="1:42" x14ac:dyDescent="0.25">
      <c r="A454" s="1"/>
      <c r="B454" s="2"/>
      <c r="C454" s="3"/>
      <c r="D454" s="4"/>
      <c r="E454" s="25"/>
      <c r="F454" s="4"/>
      <c r="G454" s="4"/>
      <c r="H454" s="4"/>
      <c r="I454" s="4"/>
      <c r="J454" s="4"/>
      <c r="K454" s="4"/>
      <c r="L454" s="4" t="str">
        <f>IF(I454=1,1,IF(J454=1,2,IF(K454=1,3,"")))</f>
        <v/>
      </c>
      <c r="M454" s="4" t="str" cm="1">
        <f t="array" ref="M454">IFERROR(INDEX(Tabelle1[Spalte104],MATCH(1,(Tabelle1[Spalte1]=Tabelle1[[#This Row],[Spalte1]])*(Tabelle1[Spalte16]=Tabelle1[[#This Row],[Spalte15]]-1),0)),"")</f>
        <v/>
      </c>
      <c r="N454" s="4" t="str">
        <f>IF(M454&lt;&gt;"",L454-M454,"")</f>
        <v/>
      </c>
      <c r="O454" s="25"/>
      <c r="P454" s="4"/>
      <c r="Q454" s="4"/>
      <c r="R454" s="4"/>
      <c r="S454" s="4"/>
      <c r="T454" s="4"/>
      <c r="U454" s="4"/>
      <c r="V454" s="4"/>
      <c r="W454" s="5"/>
      <c r="X454" s="5"/>
      <c r="Y454" s="146">
        <f>DAYS360(Tabelle1[[#This Row],[Spalte15]],Tabelle1[[#This Row],[Spalte16]])/30</f>
        <v>0</v>
      </c>
      <c r="Z454" s="25"/>
      <c r="AA454" s="4"/>
      <c r="AB454" s="4"/>
      <c r="AC454" s="6"/>
      <c r="AD454" s="25"/>
      <c r="AE454" s="4"/>
      <c r="AF454" s="4"/>
      <c r="AG454" s="4"/>
      <c r="AH454" s="4"/>
      <c r="AI454" s="4"/>
      <c r="AJ454" s="4"/>
      <c r="AK454" s="7"/>
      <c r="AL454" s="25"/>
      <c r="AM454" s="4"/>
      <c r="AN454" s="8"/>
      <c r="AO454" s="8"/>
      <c r="AP454" s="9"/>
    </row>
    <row r="455" spans="1:42" x14ac:dyDescent="0.25">
      <c r="A455" s="1"/>
      <c r="B455" s="2"/>
      <c r="C455" s="3"/>
      <c r="D455" s="4"/>
      <c r="E455" s="25"/>
      <c r="F455" s="4"/>
      <c r="G455" s="4"/>
      <c r="H455" s="4"/>
      <c r="I455" s="4"/>
      <c r="J455" s="4"/>
      <c r="K455" s="4"/>
      <c r="L455" s="4" t="str">
        <f>IF(I455=1,1,IF(J455=1,2,IF(K455=1,3,"")))</f>
        <v/>
      </c>
      <c r="M455" s="4" t="str" cm="1">
        <f t="array" ref="M455">IFERROR(INDEX(Tabelle1[Spalte104],MATCH(1,(Tabelle1[Spalte1]=Tabelle1[[#This Row],[Spalte1]])*(Tabelle1[Spalte16]=Tabelle1[[#This Row],[Spalte15]]-1),0)),"")</f>
        <v/>
      </c>
      <c r="N455" s="4" t="str">
        <f>IF(M455&lt;&gt;"",L455-M455,"")</f>
        <v/>
      </c>
      <c r="O455" s="25"/>
      <c r="P455" s="4"/>
      <c r="Q455" s="4"/>
      <c r="R455" s="4"/>
      <c r="S455" s="4"/>
      <c r="T455" s="4"/>
      <c r="U455" s="4"/>
      <c r="V455" s="4"/>
      <c r="W455" s="5"/>
      <c r="X455" s="5"/>
      <c r="Y455" s="146">
        <f>DAYS360(Tabelle1[[#This Row],[Spalte15]],Tabelle1[[#This Row],[Spalte16]])/30</f>
        <v>0</v>
      </c>
      <c r="Z455" s="25"/>
      <c r="AA455" s="4"/>
      <c r="AB455" s="4"/>
      <c r="AC455" s="6"/>
      <c r="AD455" s="25"/>
      <c r="AE455" s="4"/>
      <c r="AF455" s="4"/>
      <c r="AG455" s="4"/>
      <c r="AH455" s="4"/>
      <c r="AI455" s="4"/>
      <c r="AJ455" s="4"/>
      <c r="AK455" s="7"/>
      <c r="AL455" s="25"/>
      <c r="AM455" s="4"/>
      <c r="AN455" s="8"/>
      <c r="AO455" s="8"/>
      <c r="AP455" s="9"/>
    </row>
    <row r="456" spans="1:42" x14ac:dyDescent="0.25">
      <c r="A456" s="1"/>
      <c r="B456" s="2"/>
      <c r="C456" s="3"/>
      <c r="D456" s="4"/>
      <c r="E456" s="25"/>
      <c r="F456" s="4"/>
      <c r="G456" s="4"/>
      <c r="H456" s="4"/>
      <c r="I456" s="4"/>
      <c r="J456" s="4"/>
      <c r="K456" s="4"/>
      <c r="L456" s="4" t="str">
        <f>IF(I456=1,1,IF(J456=1,2,IF(K456=1,3,"")))</f>
        <v/>
      </c>
      <c r="M456" s="4" t="str" cm="1">
        <f t="array" ref="M456">IFERROR(INDEX(Tabelle1[Spalte104],MATCH(1,(Tabelle1[Spalte1]=Tabelle1[[#This Row],[Spalte1]])*(Tabelle1[Spalte16]=Tabelle1[[#This Row],[Spalte15]]-1),0)),"")</f>
        <v/>
      </c>
      <c r="N456" s="4" t="str">
        <f>IF(M456&lt;&gt;"",L456-M456,"")</f>
        <v/>
      </c>
      <c r="O456" s="25"/>
      <c r="P456" s="4"/>
      <c r="Q456" s="4"/>
      <c r="R456" s="4"/>
      <c r="S456" s="4"/>
      <c r="T456" s="4"/>
      <c r="U456" s="4"/>
      <c r="V456" s="4"/>
      <c r="W456" s="5"/>
      <c r="X456" s="5"/>
      <c r="Y456" s="146">
        <f>DAYS360(Tabelle1[[#This Row],[Spalte15]],Tabelle1[[#This Row],[Spalte16]])/30</f>
        <v>0</v>
      </c>
      <c r="Z456" s="25"/>
      <c r="AA456" s="4"/>
      <c r="AB456" s="4"/>
      <c r="AC456" s="6"/>
      <c r="AD456" s="25"/>
      <c r="AE456" s="4"/>
      <c r="AF456" s="4"/>
      <c r="AG456" s="4"/>
      <c r="AH456" s="4"/>
      <c r="AI456" s="4"/>
      <c r="AJ456" s="4"/>
      <c r="AK456" s="7"/>
      <c r="AL456" s="25"/>
      <c r="AM456" s="4"/>
      <c r="AN456" s="8"/>
      <c r="AO456" s="8"/>
      <c r="AP456" s="9"/>
    </row>
    <row r="457" spans="1:42" x14ac:dyDescent="0.25">
      <c r="A457" s="1"/>
      <c r="B457" s="2"/>
      <c r="C457" s="3"/>
      <c r="D457" s="4"/>
      <c r="E457" s="25"/>
      <c r="F457" s="4"/>
      <c r="G457" s="4"/>
      <c r="H457" s="4"/>
      <c r="I457" s="4"/>
      <c r="J457" s="4"/>
      <c r="K457" s="4"/>
      <c r="L457" s="4" t="str">
        <f>IF(I457=1,1,IF(J457=1,2,IF(K457=1,3,"")))</f>
        <v/>
      </c>
      <c r="M457" s="4" t="str" cm="1">
        <f t="array" ref="M457">IFERROR(INDEX(Tabelle1[Spalte104],MATCH(1,(Tabelle1[Spalte1]=Tabelle1[[#This Row],[Spalte1]])*(Tabelle1[Spalte16]=Tabelle1[[#This Row],[Spalte15]]-1),0)),"")</f>
        <v/>
      </c>
      <c r="N457" s="4" t="str">
        <f>IF(M457&lt;&gt;"",L457-M457,"")</f>
        <v/>
      </c>
      <c r="O457" s="25"/>
      <c r="P457" s="4"/>
      <c r="Q457" s="4"/>
      <c r="R457" s="4"/>
      <c r="S457" s="4"/>
      <c r="T457" s="4"/>
      <c r="U457" s="4"/>
      <c r="V457" s="4"/>
      <c r="W457" s="5"/>
      <c r="X457" s="5"/>
      <c r="Y457" s="146">
        <f>DAYS360(Tabelle1[[#This Row],[Spalte15]],Tabelle1[[#This Row],[Spalte16]])/30</f>
        <v>0</v>
      </c>
      <c r="Z457" s="25"/>
      <c r="AA457" s="4"/>
      <c r="AB457" s="4"/>
      <c r="AC457" s="6"/>
      <c r="AD457" s="25"/>
      <c r="AE457" s="4"/>
      <c r="AF457" s="4"/>
      <c r="AG457" s="4"/>
      <c r="AH457" s="4"/>
      <c r="AI457" s="4"/>
      <c r="AJ457" s="4"/>
      <c r="AK457" s="7"/>
      <c r="AL457" s="25"/>
      <c r="AM457" s="4"/>
      <c r="AN457" s="8"/>
      <c r="AO457" s="8"/>
      <c r="AP457" s="9"/>
    </row>
    <row r="458" spans="1:42" x14ac:dyDescent="0.25">
      <c r="A458" s="1"/>
      <c r="B458" s="2"/>
      <c r="C458" s="3"/>
      <c r="D458" s="4"/>
      <c r="E458" s="25"/>
      <c r="F458" s="4"/>
      <c r="G458" s="4"/>
      <c r="H458" s="4"/>
      <c r="I458" s="4"/>
      <c r="J458" s="4"/>
      <c r="K458" s="4"/>
      <c r="L458" s="4" t="str">
        <f>IF(I458=1,1,IF(J458=1,2,IF(K458=1,3,"")))</f>
        <v/>
      </c>
      <c r="M458" s="4" t="str" cm="1">
        <f t="array" ref="M458">IFERROR(INDEX(Tabelle1[Spalte104],MATCH(1,(Tabelle1[Spalte1]=Tabelle1[[#This Row],[Spalte1]])*(Tabelle1[Spalte16]=Tabelle1[[#This Row],[Spalte15]]-1),0)),"")</f>
        <v/>
      </c>
      <c r="N458" s="4" t="str">
        <f>IF(M458&lt;&gt;"",L458-M458,"")</f>
        <v/>
      </c>
      <c r="O458" s="25"/>
      <c r="P458" s="4"/>
      <c r="Q458" s="4"/>
      <c r="R458" s="4"/>
      <c r="S458" s="4"/>
      <c r="T458" s="4"/>
      <c r="U458" s="4"/>
      <c r="V458" s="4"/>
      <c r="W458" s="5"/>
      <c r="X458" s="5"/>
      <c r="Y458" s="146">
        <f>DAYS360(Tabelle1[[#This Row],[Spalte15]],Tabelle1[[#This Row],[Spalte16]])/30</f>
        <v>0</v>
      </c>
      <c r="Z458" s="25"/>
      <c r="AA458" s="4"/>
      <c r="AB458" s="4"/>
      <c r="AC458" s="6"/>
      <c r="AD458" s="25"/>
      <c r="AE458" s="4"/>
      <c r="AF458" s="4"/>
      <c r="AG458" s="4"/>
      <c r="AH458" s="4"/>
      <c r="AI458" s="4"/>
      <c r="AJ458" s="4"/>
      <c r="AK458" s="7"/>
      <c r="AL458" s="25"/>
      <c r="AM458" s="4"/>
      <c r="AN458" s="8"/>
      <c r="AO458" s="8"/>
      <c r="AP458" s="9"/>
    </row>
    <row r="459" spans="1:42" x14ac:dyDescent="0.25">
      <c r="A459" s="1"/>
      <c r="B459" s="2"/>
      <c r="C459" s="3"/>
      <c r="D459" s="4"/>
      <c r="E459" s="25"/>
      <c r="F459" s="4"/>
      <c r="G459" s="4"/>
      <c r="H459" s="4"/>
      <c r="I459" s="4"/>
      <c r="J459" s="4"/>
      <c r="K459" s="4"/>
      <c r="L459" s="4" t="str">
        <f>IF(I459=1,1,IF(J459=1,2,IF(K459=1,3,"")))</f>
        <v/>
      </c>
      <c r="M459" s="4" t="str" cm="1">
        <f t="array" ref="M459">IFERROR(INDEX(Tabelle1[Spalte104],MATCH(1,(Tabelle1[Spalte1]=Tabelle1[[#This Row],[Spalte1]])*(Tabelle1[Spalte16]=Tabelle1[[#This Row],[Spalte15]]-1),0)),"")</f>
        <v/>
      </c>
      <c r="N459" s="4" t="str">
        <f>IF(M459&lt;&gt;"",L459-M459,"")</f>
        <v/>
      </c>
      <c r="O459" s="25"/>
      <c r="P459" s="4"/>
      <c r="Q459" s="4"/>
      <c r="R459" s="4"/>
      <c r="S459" s="4"/>
      <c r="T459" s="4"/>
      <c r="U459" s="4"/>
      <c r="V459" s="4"/>
      <c r="W459" s="5"/>
      <c r="X459" s="5"/>
      <c r="Y459" s="146">
        <f>DAYS360(Tabelle1[[#This Row],[Spalte15]],Tabelle1[[#This Row],[Spalte16]])/30</f>
        <v>0</v>
      </c>
      <c r="Z459" s="25"/>
      <c r="AA459" s="4"/>
      <c r="AB459" s="4"/>
      <c r="AC459" s="6"/>
      <c r="AD459" s="25"/>
      <c r="AE459" s="4"/>
      <c r="AF459" s="4"/>
      <c r="AG459" s="4"/>
      <c r="AH459" s="4"/>
      <c r="AI459" s="4"/>
      <c r="AJ459" s="4"/>
      <c r="AK459" s="7"/>
      <c r="AL459" s="25"/>
      <c r="AM459" s="4"/>
      <c r="AN459" s="8"/>
      <c r="AO459" s="8"/>
      <c r="AP459" s="9"/>
    </row>
    <row r="460" spans="1:42" x14ac:dyDescent="0.25">
      <c r="A460" s="1"/>
      <c r="B460" s="2"/>
      <c r="C460" s="3"/>
      <c r="D460" s="4"/>
      <c r="E460" s="25"/>
      <c r="F460" s="4"/>
      <c r="G460" s="4"/>
      <c r="H460" s="4"/>
      <c r="I460" s="4"/>
      <c r="J460" s="4"/>
      <c r="K460" s="4"/>
      <c r="L460" s="4" t="str">
        <f>IF(I460=1,1,IF(J460=1,2,IF(K460=1,3,"")))</f>
        <v/>
      </c>
      <c r="M460" s="4" t="str" cm="1">
        <f t="array" ref="M460">IFERROR(INDEX(Tabelle1[Spalte104],MATCH(1,(Tabelle1[Spalte1]=Tabelle1[[#This Row],[Spalte1]])*(Tabelle1[Spalte16]=Tabelle1[[#This Row],[Spalte15]]-1),0)),"")</f>
        <v/>
      </c>
      <c r="N460" s="4" t="str">
        <f>IF(M460&lt;&gt;"",L460-M460,"")</f>
        <v/>
      </c>
      <c r="O460" s="25"/>
      <c r="P460" s="4"/>
      <c r="Q460" s="4"/>
      <c r="R460" s="4"/>
      <c r="S460" s="4"/>
      <c r="T460" s="4"/>
      <c r="U460" s="4"/>
      <c r="V460" s="4"/>
      <c r="W460" s="5"/>
      <c r="X460" s="5"/>
      <c r="Y460" s="146">
        <f>DAYS360(Tabelle1[[#This Row],[Spalte15]],Tabelle1[[#This Row],[Spalte16]])/30</f>
        <v>0</v>
      </c>
      <c r="Z460" s="25"/>
      <c r="AA460" s="4"/>
      <c r="AB460" s="4"/>
      <c r="AC460" s="6"/>
      <c r="AD460" s="25"/>
      <c r="AE460" s="4"/>
      <c r="AF460" s="4"/>
      <c r="AG460" s="4"/>
      <c r="AH460" s="4"/>
      <c r="AI460" s="4"/>
      <c r="AJ460" s="4"/>
      <c r="AK460" s="7"/>
      <c r="AL460" s="25"/>
      <c r="AM460" s="4"/>
      <c r="AN460" s="8"/>
      <c r="AO460" s="8"/>
      <c r="AP460" s="9"/>
    </row>
    <row r="461" spans="1:42" x14ac:dyDescent="0.25">
      <c r="A461" s="1"/>
      <c r="B461" s="2"/>
      <c r="C461" s="3"/>
      <c r="D461" s="4"/>
      <c r="E461" s="25"/>
      <c r="F461" s="4"/>
      <c r="G461" s="4"/>
      <c r="H461" s="4"/>
      <c r="I461" s="4"/>
      <c r="J461" s="4"/>
      <c r="K461" s="4"/>
      <c r="L461" s="4" t="str">
        <f>IF(I461=1,1,IF(J461=1,2,IF(K461=1,3,"")))</f>
        <v/>
      </c>
      <c r="M461" s="4" t="str" cm="1">
        <f t="array" ref="M461">IFERROR(INDEX(Tabelle1[Spalte104],MATCH(1,(Tabelle1[Spalte1]=Tabelle1[[#This Row],[Spalte1]])*(Tabelle1[Spalte16]=Tabelle1[[#This Row],[Spalte15]]-1),0)),"")</f>
        <v/>
      </c>
      <c r="N461" s="4" t="str">
        <f>IF(M461&lt;&gt;"",L461-M461,"")</f>
        <v/>
      </c>
      <c r="O461" s="25"/>
      <c r="P461" s="4"/>
      <c r="Q461" s="4"/>
      <c r="R461" s="4"/>
      <c r="S461" s="4"/>
      <c r="T461" s="4"/>
      <c r="U461" s="4"/>
      <c r="V461" s="4"/>
      <c r="W461" s="5"/>
      <c r="X461" s="5"/>
      <c r="Y461" s="146">
        <f>DAYS360(Tabelle1[[#This Row],[Spalte15]],Tabelle1[[#This Row],[Spalte16]])/30</f>
        <v>0</v>
      </c>
      <c r="Z461" s="25"/>
      <c r="AA461" s="4"/>
      <c r="AB461" s="4"/>
      <c r="AC461" s="6"/>
      <c r="AD461" s="25"/>
      <c r="AE461" s="4"/>
      <c r="AF461" s="4"/>
      <c r="AG461" s="4"/>
      <c r="AH461" s="4"/>
      <c r="AI461" s="4"/>
      <c r="AJ461" s="4"/>
      <c r="AK461" s="7"/>
      <c r="AL461" s="25"/>
      <c r="AM461" s="4"/>
      <c r="AN461" s="8"/>
      <c r="AO461" s="8"/>
      <c r="AP461" s="9"/>
    </row>
    <row r="462" spans="1:42" x14ac:dyDescent="0.25">
      <c r="A462" s="1"/>
      <c r="B462" s="2"/>
      <c r="C462" s="3"/>
      <c r="D462" s="4"/>
      <c r="E462" s="25"/>
      <c r="F462" s="4"/>
      <c r="G462" s="4"/>
      <c r="H462" s="4"/>
      <c r="I462" s="4"/>
      <c r="J462" s="4"/>
      <c r="K462" s="4"/>
      <c r="L462" s="4" t="str">
        <f>IF(I462=1,1,IF(J462=1,2,IF(K462=1,3,"")))</f>
        <v/>
      </c>
      <c r="M462" s="4" t="str" cm="1">
        <f t="array" ref="M462">IFERROR(INDEX(Tabelle1[Spalte104],MATCH(1,(Tabelle1[Spalte1]=Tabelle1[[#This Row],[Spalte1]])*(Tabelle1[Spalte16]=Tabelle1[[#This Row],[Spalte15]]-1),0)),"")</f>
        <v/>
      </c>
      <c r="N462" s="4" t="str">
        <f>IF(M462&lt;&gt;"",L462-M462,"")</f>
        <v/>
      </c>
      <c r="O462" s="25"/>
      <c r="P462" s="4"/>
      <c r="Q462" s="4"/>
      <c r="R462" s="4"/>
      <c r="S462" s="4"/>
      <c r="T462" s="4"/>
      <c r="U462" s="4"/>
      <c r="V462" s="4"/>
      <c r="W462" s="5"/>
      <c r="X462" s="5"/>
      <c r="Y462" s="146">
        <f>DAYS360(Tabelle1[[#This Row],[Spalte15]],Tabelle1[[#This Row],[Spalte16]])/30</f>
        <v>0</v>
      </c>
      <c r="Z462" s="25"/>
      <c r="AA462" s="4"/>
      <c r="AB462" s="4"/>
      <c r="AC462" s="6"/>
      <c r="AD462" s="25"/>
      <c r="AE462" s="4"/>
      <c r="AF462" s="4"/>
      <c r="AG462" s="4"/>
      <c r="AH462" s="4"/>
      <c r="AI462" s="4"/>
      <c r="AJ462" s="4"/>
      <c r="AK462" s="7"/>
      <c r="AL462" s="25"/>
      <c r="AM462" s="4"/>
      <c r="AN462" s="8"/>
      <c r="AO462" s="8"/>
      <c r="AP462" s="9"/>
    </row>
    <row r="463" spans="1:42" x14ac:dyDescent="0.25">
      <c r="A463" s="1"/>
      <c r="B463" s="2"/>
      <c r="C463" s="3"/>
      <c r="D463" s="4"/>
      <c r="E463" s="25"/>
      <c r="F463" s="4"/>
      <c r="G463" s="4"/>
      <c r="H463" s="4"/>
      <c r="I463" s="4"/>
      <c r="J463" s="4"/>
      <c r="K463" s="4"/>
      <c r="L463" s="4" t="str">
        <f>IF(I463=1,1,IF(J463=1,2,IF(K463=1,3,"")))</f>
        <v/>
      </c>
      <c r="M463" s="4" t="str" cm="1">
        <f t="array" ref="M463">IFERROR(INDEX(Tabelle1[Spalte104],MATCH(1,(Tabelle1[Spalte1]=Tabelle1[[#This Row],[Spalte1]])*(Tabelle1[Spalte16]=Tabelle1[[#This Row],[Spalte15]]-1),0)),"")</f>
        <v/>
      </c>
      <c r="N463" s="4" t="str">
        <f>IF(M463&lt;&gt;"",L463-M463,"")</f>
        <v/>
      </c>
      <c r="O463" s="25"/>
      <c r="P463" s="4"/>
      <c r="Q463" s="4"/>
      <c r="R463" s="4"/>
      <c r="S463" s="4"/>
      <c r="T463" s="4"/>
      <c r="U463" s="4"/>
      <c r="V463" s="4"/>
      <c r="W463" s="5"/>
      <c r="X463" s="5"/>
      <c r="Y463" s="146">
        <f>DAYS360(Tabelle1[[#This Row],[Spalte15]],Tabelle1[[#This Row],[Spalte16]])/30</f>
        <v>0</v>
      </c>
      <c r="Z463" s="25"/>
      <c r="AA463" s="4"/>
      <c r="AB463" s="4"/>
      <c r="AC463" s="6"/>
      <c r="AD463" s="25"/>
      <c r="AE463" s="4"/>
      <c r="AF463" s="4"/>
      <c r="AG463" s="4"/>
      <c r="AH463" s="4"/>
      <c r="AI463" s="4"/>
      <c r="AJ463" s="4"/>
      <c r="AK463" s="7"/>
      <c r="AL463" s="25"/>
      <c r="AM463" s="4"/>
      <c r="AN463" s="8"/>
      <c r="AO463" s="8"/>
      <c r="AP463" s="9"/>
    </row>
    <row r="464" spans="1:42" x14ac:dyDescent="0.25">
      <c r="A464" s="1"/>
      <c r="B464" s="2"/>
      <c r="C464" s="3"/>
      <c r="D464" s="4"/>
      <c r="E464" s="25"/>
      <c r="F464" s="4"/>
      <c r="G464" s="4"/>
      <c r="H464" s="4"/>
      <c r="I464" s="4"/>
      <c r="J464" s="4"/>
      <c r="K464" s="4"/>
      <c r="L464" s="4" t="str">
        <f>IF(I464=1,1,IF(J464=1,2,IF(K464=1,3,"")))</f>
        <v/>
      </c>
      <c r="M464" s="4" t="str" cm="1">
        <f t="array" ref="M464">IFERROR(INDEX(Tabelle1[Spalte104],MATCH(1,(Tabelle1[Spalte1]=Tabelle1[[#This Row],[Spalte1]])*(Tabelle1[Spalte16]=Tabelle1[[#This Row],[Spalte15]]-1),0)),"")</f>
        <v/>
      </c>
      <c r="N464" s="4" t="str">
        <f>IF(M464&lt;&gt;"",L464-M464,"")</f>
        <v/>
      </c>
      <c r="O464" s="25"/>
      <c r="P464" s="4"/>
      <c r="Q464" s="4"/>
      <c r="R464" s="4"/>
      <c r="S464" s="4"/>
      <c r="T464" s="4"/>
      <c r="U464" s="4"/>
      <c r="V464" s="4"/>
      <c r="W464" s="5"/>
      <c r="X464" s="5"/>
      <c r="Y464" s="146">
        <f>DAYS360(Tabelle1[[#This Row],[Spalte15]],Tabelle1[[#This Row],[Spalte16]])/30</f>
        <v>0</v>
      </c>
      <c r="Z464" s="25"/>
      <c r="AA464" s="4"/>
      <c r="AB464" s="4"/>
      <c r="AC464" s="6"/>
      <c r="AD464" s="25"/>
      <c r="AE464" s="4"/>
      <c r="AF464" s="4"/>
      <c r="AG464" s="4"/>
      <c r="AH464" s="4"/>
      <c r="AI464" s="4"/>
      <c r="AJ464" s="4"/>
      <c r="AK464" s="7"/>
      <c r="AL464" s="25"/>
      <c r="AM464" s="4"/>
      <c r="AN464" s="8"/>
      <c r="AO464" s="8"/>
      <c r="AP464" s="9"/>
    </row>
    <row r="465" spans="1:42" x14ac:dyDescent="0.25">
      <c r="A465" s="1"/>
      <c r="B465" s="2"/>
      <c r="C465" s="3"/>
      <c r="D465" s="4"/>
      <c r="E465" s="25"/>
      <c r="F465" s="4"/>
      <c r="G465" s="4"/>
      <c r="H465" s="4"/>
      <c r="I465" s="4"/>
      <c r="J465" s="4"/>
      <c r="K465" s="4"/>
      <c r="L465" s="4" t="str">
        <f>IF(I465=1,1,IF(J465=1,2,IF(K465=1,3,"")))</f>
        <v/>
      </c>
      <c r="M465" s="4" t="str" cm="1">
        <f t="array" ref="M465">IFERROR(INDEX(Tabelle1[Spalte104],MATCH(1,(Tabelle1[Spalte1]=Tabelle1[[#This Row],[Spalte1]])*(Tabelle1[Spalte16]=Tabelle1[[#This Row],[Spalte15]]-1),0)),"")</f>
        <v/>
      </c>
      <c r="N465" s="4" t="str">
        <f>IF(M465&lt;&gt;"",L465-M465,"")</f>
        <v/>
      </c>
      <c r="O465" s="25"/>
      <c r="P465" s="4"/>
      <c r="Q465" s="4"/>
      <c r="R465" s="4"/>
      <c r="S465" s="4"/>
      <c r="T465" s="4"/>
      <c r="U465" s="4"/>
      <c r="V465" s="4"/>
      <c r="W465" s="5"/>
      <c r="X465" s="5"/>
      <c r="Y465" s="146">
        <f>DAYS360(Tabelle1[[#This Row],[Spalte15]],Tabelle1[[#This Row],[Spalte16]])/30</f>
        <v>0</v>
      </c>
      <c r="Z465" s="25"/>
      <c r="AA465" s="4"/>
      <c r="AB465" s="4"/>
      <c r="AC465" s="6"/>
      <c r="AD465" s="25"/>
      <c r="AE465" s="4"/>
      <c r="AF465" s="4"/>
      <c r="AG465" s="4"/>
      <c r="AH465" s="4"/>
      <c r="AI465" s="4"/>
      <c r="AJ465" s="4"/>
      <c r="AK465" s="7"/>
      <c r="AL465" s="25"/>
      <c r="AM465" s="4"/>
      <c r="AN465" s="8"/>
      <c r="AO465" s="8"/>
      <c r="AP465" s="9"/>
    </row>
    <row r="466" spans="1:42" x14ac:dyDescent="0.25">
      <c r="A466" s="1"/>
      <c r="B466" s="2"/>
      <c r="C466" s="3"/>
      <c r="D466" s="4"/>
      <c r="E466" s="25"/>
      <c r="F466" s="4"/>
      <c r="G466" s="4"/>
      <c r="H466" s="4"/>
      <c r="I466" s="4"/>
      <c r="J466" s="4"/>
      <c r="K466" s="4"/>
      <c r="L466" s="4" t="str">
        <f>IF(I466=1,1,IF(J466=1,2,IF(K466=1,3,"")))</f>
        <v/>
      </c>
      <c r="M466" s="4" t="str" cm="1">
        <f t="array" ref="M466">IFERROR(INDEX(Tabelle1[Spalte104],MATCH(1,(Tabelle1[Spalte1]=Tabelle1[[#This Row],[Spalte1]])*(Tabelle1[Spalte16]=Tabelle1[[#This Row],[Spalte15]]-1),0)),"")</f>
        <v/>
      </c>
      <c r="N466" s="4" t="str">
        <f>IF(M466&lt;&gt;"",L466-M466,"")</f>
        <v/>
      </c>
      <c r="O466" s="25"/>
      <c r="P466" s="4"/>
      <c r="Q466" s="4"/>
      <c r="R466" s="4"/>
      <c r="S466" s="4"/>
      <c r="T466" s="4"/>
      <c r="U466" s="4"/>
      <c r="V466" s="4"/>
      <c r="W466" s="5"/>
      <c r="X466" s="5"/>
      <c r="Y466" s="146">
        <f>DAYS360(Tabelle1[[#This Row],[Spalte15]],Tabelle1[[#This Row],[Spalte16]])/30</f>
        <v>0</v>
      </c>
      <c r="Z466" s="25"/>
      <c r="AA466" s="4"/>
      <c r="AB466" s="4"/>
      <c r="AC466" s="6"/>
      <c r="AD466" s="25"/>
      <c r="AE466" s="4"/>
      <c r="AF466" s="4"/>
      <c r="AG466" s="4"/>
      <c r="AH466" s="4"/>
      <c r="AI466" s="4"/>
      <c r="AJ466" s="4"/>
      <c r="AK466" s="7"/>
      <c r="AL466" s="25"/>
      <c r="AM466" s="4"/>
      <c r="AN466" s="8"/>
      <c r="AO466" s="8"/>
      <c r="AP466" s="9"/>
    </row>
    <row r="467" spans="1:42" x14ac:dyDescent="0.25">
      <c r="A467" s="1"/>
      <c r="B467" s="2"/>
      <c r="C467" s="3"/>
      <c r="D467" s="4"/>
      <c r="E467" s="25"/>
      <c r="F467" s="4"/>
      <c r="G467" s="4"/>
      <c r="H467" s="4"/>
      <c r="I467" s="4"/>
      <c r="J467" s="4"/>
      <c r="K467" s="4"/>
      <c r="L467" s="4" t="str">
        <f>IF(I467=1,1,IF(J467=1,2,IF(K467=1,3,"")))</f>
        <v/>
      </c>
      <c r="M467" s="4" t="str" cm="1">
        <f t="array" ref="M467">IFERROR(INDEX(Tabelle1[Spalte104],MATCH(1,(Tabelle1[Spalte1]=Tabelle1[[#This Row],[Spalte1]])*(Tabelle1[Spalte16]=Tabelle1[[#This Row],[Spalte15]]-1),0)),"")</f>
        <v/>
      </c>
      <c r="N467" s="4" t="str">
        <f>IF(M467&lt;&gt;"",L467-M467,"")</f>
        <v/>
      </c>
      <c r="O467" s="25"/>
      <c r="P467" s="4"/>
      <c r="Q467" s="4"/>
      <c r="R467" s="4"/>
      <c r="S467" s="4"/>
      <c r="T467" s="4"/>
      <c r="U467" s="4"/>
      <c r="V467" s="4"/>
      <c r="W467" s="5"/>
      <c r="X467" s="5"/>
      <c r="Y467" s="146">
        <f>DAYS360(Tabelle1[[#This Row],[Spalte15]],Tabelle1[[#This Row],[Spalte16]])/30</f>
        <v>0</v>
      </c>
      <c r="Z467" s="25"/>
      <c r="AA467" s="4"/>
      <c r="AB467" s="4"/>
      <c r="AC467" s="6"/>
      <c r="AD467" s="25"/>
      <c r="AE467" s="4"/>
      <c r="AF467" s="4"/>
      <c r="AG467" s="4"/>
      <c r="AH467" s="4"/>
      <c r="AI467" s="4"/>
      <c r="AJ467" s="4"/>
      <c r="AK467" s="7"/>
      <c r="AL467" s="25"/>
      <c r="AM467" s="4"/>
      <c r="AN467" s="8"/>
      <c r="AO467" s="8"/>
      <c r="AP467" s="9"/>
    </row>
    <row r="468" spans="1:42" x14ac:dyDescent="0.25">
      <c r="A468" s="1"/>
      <c r="B468" s="2"/>
      <c r="C468" s="3"/>
      <c r="D468" s="4"/>
      <c r="E468" s="25"/>
      <c r="F468" s="4"/>
      <c r="G468" s="4"/>
      <c r="H468" s="4"/>
      <c r="I468" s="4"/>
      <c r="J468" s="4"/>
      <c r="K468" s="4"/>
      <c r="L468" s="4" t="str">
        <f>IF(I468=1,1,IF(J468=1,2,IF(K468=1,3,"")))</f>
        <v/>
      </c>
      <c r="M468" s="4" t="str" cm="1">
        <f t="array" ref="M468">IFERROR(INDEX(Tabelle1[Spalte104],MATCH(1,(Tabelle1[Spalte1]=Tabelle1[[#This Row],[Spalte1]])*(Tabelle1[Spalte16]=Tabelle1[[#This Row],[Spalte15]]-1),0)),"")</f>
        <v/>
      </c>
      <c r="N468" s="4" t="str">
        <f>IF(M468&lt;&gt;"",L468-M468,"")</f>
        <v/>
      </c>
      <c r="O468" s="25"/>
      <c r="P468" s="4"/>
      <c r="Q468" s="4"/>
      <c r="R468" s="4"/>
      <c r="S468" s="4"/>
      <c r="T468" s="4"/>
      <c r="U468" s="4"/>
      <c r="V468" s="4"/>
      <c r="W468" s="5"/>
      <c r="X468" s="5"/>
      <c r="Y468" s="146">
        <f>DAYS360(Tabelle1[[#This Row],[Spalte15]],Tabelle1[[#This Row],[Spalte16]])/30</f>
        <v>0</v>
      </c>
      <c r="Z468" s="25"/>
      <c r="AA468" s="4"/>
      <c r="AB468" s="4"/>
      <c r="AC468" s="6"/>
      <c r="AD468" s="25"/>
      <c r="AE468" s="4"/>
      <c r="AF468" s="4"/>
      <c r="AG468" s="4"/>
      <c r="AH468" s="4"/>
      <c r="AI468" s="4"/>
      <c r="AJ468" s="4"/>
      <c r="AK468" s="7"/>
      <c r="AL468" s="25"/>
      <c r="AM468" s="4"/>
      <c r="AN468" s="8"/>
      <c r="AO468" s="8"/>
      <c r="AP468" s="9"/>
    </row>
    <row r="469" spans="1:42" x14ac:dyDescent="0.25">
      <c r="A469" s="1"/>
      <c r="B469" s="2"/>
      <c r="C469" s="3"/>
      <c r="D469" s="4"/>
      <c r="E469" s="25"/>
      <c r="F469" s="4"/>
      <c r="G469" s="4"/>
      <c r="H469" s="4"/>
      <c r="I469" s="4"/>
      <c r="J469" s="4"/>
      <c r="K469" s="4"/>
      <c r="L469" s="4" t="str">
        <f>IF(I469=1,1,IF(J469=1,2,IF(K469=1,3,"")))</f>
        <v/>
      </c>
      <c r="M469" s="4" t="str" cm="1">
        <f t="array" ref="M469">IFERROR(INDEX(Tabelle1[Spalte104],MATCH(1,(Tabelle1[Spalte1]=Tabelle1[[#This Row],[Spalte1]])*(Tabelle1[Spalte16]=Tabelle1[[#This Row],[Spalte15]]-1),0)),"")</f>
        <v/>
      </c>
      <c r="N469" s="4" t="str">
        <f>IF(M469&lt;&gt;"",L469-M469,"")</f>
        <v/>
      </c>
      <c r="O469" s="25"/>
      <c r="P469" s="4"/>
      <c r="Q469" s="4"/>
      <c r="R469" s="4"/>
      <c r="S469" s="4"/>
      <c r="T469" s="4"/>
      <c r="U469" s="4"/>
      <c r="V469" s="4"/>
      <c r="W469" s="5"/>
      <c r="X469" s="5"/>
      <c r="Y469" s="146">
        <f>DAYS360(Tabelle1[[#This Row],[Spalte15]],Tabelle1[[#This Row],[Spalte16]])/30</f>
        <v>0</v>
      </c>
      <c r="Z469" s="25"/>
      <c r="AA469" s="4"/>
      <c r="AB469" s="4"/>
      <c r="AC469" s="6"/>
      <c r="AD469" s="25"/>
      <c r="AE469" s="4"/>
      <c r="AF469" s="4"/>
      <c r="AG469" s="4"/>
      <c r="AH469" s="4"/>
      <c r="AI469" s="4"/>
      <c r="AJ469" s="4"/>
      <c r="AK469" s="7"/>
      <c r="AL469" s="25"/>
      <c r="AM469" s="4"/>
      <c r="AN469" s="8"/>
      <c r="AO469" s="8"/>
      <c r="AP469" s="9"/>
    </row>
    <row r="470" spans="1:42" x14ac:dyDescent="0.25">
      <c r="A470" s="1"/>
      <c r="B470" s="2"/>
      <c r="C470" s="3"/>
      <c r="D470" s="4"/>
      <c r="E470" s="25"/>
      <c r="F470" s="4"/>
      <c r="G470" s="4"/>
      <c r="H470" s="4"/>
      <c r="I470" s="4"/>
      <c r="J470" s="4"/>
      <c r="K470" s="4"/>
      <c r="L470" s="4" t="str">
        <f>IF(I470=1,1,IF(J470=1,2,IF(K470=1,3,"")))</f>
        <v/>
      </c>
      <c r="M470" s="4" t="str" cm="1">
        <f t="array" ref="M470">IFERROR(INDEX(Tabelle1[Spalte104],MATCH(1,(Tabelle1[Spalte1]=Tabelle1[[#This Row],[Spalte1]])*(Tabelle1[Spalte16]=Tabelle1[[#This Row],[Spalte15]]-1),0)),"")</f>
        <v/>
      </c>
      <c r="N470" s="4" t="str">
        <f>IF(M470&lt;&gt;"",L470-M470,"")</f>
        <v/>
      </c>
      <c r="O470" s="25"/>
      <c r="P470" s="4"/>
      <c r="Q470" s="4"/>
      <c r="R470" s="4"/>
      <c r="S470" s="4"/>
      <c r="T470" s="4"/>
      <c r="U470" s="4"/>
      <c r="V470" s="4"/>
      <c r="W470" s="5"/>
      <c r="X470" s="5"/>
      <c r="Y470" s="146">
        <f>DAYS360(Tabelle1[[#This Row],[Spalte15]],Tabelle1[[#This Row],[Spalte16]])/30</f>
        <v>0</v>
      </c>
      <c r="Z470" s="25"/>
      <c r="AA470" s="4"/>
      <c r="AB470" s="4"/>
      <c r="AC470" s="6"/>
      <c r="AD470" s="25"/>
      <c r="AE470" s="4"/>
      <c r="AF470" s="4"/>
      <c r="AG470" s="4"/>
      <c r="AH470" s="4"/>
      <c r="AI470" s="4"/>
      <c r="AJ470" s="4"/>
      <c r="AK470" s="7"/>
      <c r="AL470" s="25"/>
      <c r="AM470" s="4"/>
      <c r="AN470" s="8"/>
      <c r="AO470" s="8"/>
      <c r="AP470" s="9"/>
    </row>
    <row r="471" spans="1:42" x14ac:dyDescent="0.25">
      <c r="A471" s="1"/>
      <c r="B471" s="2"/>
      <c r="C471" s="3"/>
      <c r="D471" s="4"/>
      <c r="E471" s="25"/>
      <c r="F471" s="4"/>
      <c r="G471" s="4"/>
      <c r="H471" s="4"/>
      <c r="I471" s="4"/>
      <c r="J471" s="4"/>
      <c r="K471" s="4"/>
      <c r="L471" s="4" t="str">
        <f>IF(I471=1,1,IF(J471=1,2,IF(K471=1,3,"")))</f>
        <v/>
      </c>
      <c r="M471" s="4" t="str" cm="1">
        <f t="array" ref="M471">IFERROR(INDEX(Tabelle1[Spalte104],MATCH(1,(Tabelle1[Spalte1]=Tabelle1[[#This Row],[Spalte1]])*(Tabelle1[Spalte16]=Tabelle1[[#This Row],[Spalte15]]-1),0)),"")</f>
        <v/>
      </c>
      <c r="N471" s="4" t="str">
        <f>IF(M471&lt;&gt;"",L471-M471,"")</f>
        <v/>
      </c>
      <c r="O471" s="25"/>
      <c r="P471" s="4"/>
      <c r="Q471" s="4"/>
      <c r="R471" s="4"/>
      <c r="S471" s="4"/>
      <c r="T471" s="4"/>
      <c r="U471" s="4"/>
      <c r="V471" s="4"/>
      <c r="W471" s="5"/>
      <c r="X471" s="5"/>
      <c r="Y471" s="146">
        <f>DAYS360(Tabelle1[[#This Row],[Spalte15]],Tabelle1[[#This Row],[Spalte16]])/30</f>
        <v>0</v>
      </c>
      <c r="Z471" s="25"/>
      <c r="AA471" s="4"/>
      <c r="AB471" s="4"/>
      <c r="AC471" s="6"/>
      <c r="AD471" s="25"/>
      <c r="AE471" s="4"/>
      <c r="AF471" s="4"/>
      <c r="AG471" s="4"/>
      <c r="AH471" s="4"/>
      <c r="AI471" s="4"/>
      <c r="AJ471" s="4"/>
      <c r="AK471" s="7"/>
      <c r="AL471" s="25"/>
      <c r="AM471" s="4"/>
      <c r="AN471" s="8"/>
      <c r="AO471" s="8"/>
      <c r="AP471" s="9"/>
    </row>
    <row r="472" spans="1:42" x14ac:dyDescent="0.25">
      <c r="A472" s="1"/>
      <c r="B472" s="2"/>
      <c r="C472" s="3"/>
      <c r="D472" s="4"/>
      <c r="E472" s="25"/>
      <c r="F472" s="4"/>
      <c r="G472" s="4"/>
      <c r="H472" s="4"/>
      <c r="I472" s="4"/>
      <c r="J472" s="4"/>
      <c r="K472" s="4"/>
      <c r="L472" s="4" t="str">
        <f>IF(I472=1,1,IF(J472=1,2,IF(K472=1,3,"")))</f>
        <v/>
      </c>
      <c r="M472" s="4" t="str" cm="1">
        <f t="array" ref="M472">IFERROR(INDEX(Tabelle1[Spalte104],MATCH(1,(Tabelle1[Spalte1]=Tabelle1[[#This Row],[Spalte1]])*(Tabelle1[Spalte16]=Tabelle1[[#This Row],[Spalte15]]-1),0)),"")</f>
        <v/>
      </c>
      <c r="N472" s="4" t="str">
        <f>IF(M472&lt;&gt;"",L472-M472,"")</f>
        <v/>
      </c>
      <c r="O472" s="25"/>
      <c r="P472" s="4"/>
      <c r="Q472" s="4"/>
      <c r="R472" s="4"/>
      <c r="S472" s="4"/>
      <c r="T472" s="4"/>
      <c r="U472" s="4"/>
      <c r="V472" s="4"/>
      <c r="W472" s="5"/>
      <c r="X472" s="5"/>
      <c r="Y472" s="146">
        <f>DAYS360(Tabelle1[[#This Row],[Spalte15]],Tabelle1[[#This Row],[Spalte16]])/30</f>
        <v>0</v>
      </c>
      <c r="Z472" s="25"/>
      <c r="AA472" s="4"/>
      <c r="AB472" s="4"/>
      <c r="AC472" s="6"/>
      <c r="AD472" s="25"/>
      <c r="AE472" s="4"/>
      <c r="AF472" s="4"/>
      <c r="AG472" s="4"/>
      <c r="AH472" s="4"/>
      <c r="AI472" s="4"/>
      <c r="AJ472" s="4"/>
      <c r="AK472" s="7"/>
      <c r="AL472" s="25"/>
      <c r="AM472" s="4"/>
      <c r="AN472" s="8"/>
      <c r="AO472" s="8"/>
      <c r="AP472" s="9"/>
    </row>
    <row r="473" spans="1:42" x14ac:dyDescent="0.25">
      <c r="A473" s="1"/>
      <c r="B473" s="2"/>
      <c r="C473" s="3"/>
      <c r="D473" s="4"/>
      <c r="E473" s="25"/>
      <c r="F473" s="4"/>
      <c r="G473" s="4"/>
      <c r="H473" s="4"/>
      <c r="I473" s="4"/>
      <c r="J473" s="4"/>
      <c r="K473" s="4"/>
      <c r="L473" s="4" t="str">
        <f>IF(I473=1,1,IF(J473=1,2,IF(K473=1,3,"")))</f>
        <v/>
      </c>
      <c r="M473" s="4" t="str" cm="1">
        <f t="array" ref="M473">IFERROR(INDEX(Tabelle1[Spalte104],MATCH(1,(Tabelle1[Spalte1]=Tabelle1[[#This Row],[Spalte1]])*(Tabelle1[Spalte16]=Tabelle1[[#This Row],[Spalte15]]-1),0)),"")</f>
        <v/>
      </c>
      <c r="N473" s="4" t="str">
        <f>IF(M473&lt;&gt;"",L473-M473,"")</f>
        <v/>
      </c>
      <c r="O473" s="25"/>
      <c r="P473" s="4"/>
      <c r="Q473" s="4"/>
      <c r="R473" s="4"/>
      <c r="S473" s="4"/>
      <c r="T473" s="4"/>
      <c r="U473" s="4"/>
      <c r="V473" s="4"/>
      <c r="W473" s="5"/>
      <c r="X473" s="5"/>
      <c r="Y473" s="146">
        <f>DAYS360(Tabelle1[[#This Row],[Spalte15]],Tabelle1[[#This Row],[Spalte16]])/30</f>
        <v>0</v>
      </c>
      <c r="Z473" s="25"/>
      <c r="AA473" s="4"/>
      <c r="AB473" s="4"/>
      <c r="AC473" s="6"/>
      <c r="AD473" s="25"/>
      <c r="AE473" s="4"/>
      <c r="AF473" s="4"/>
      <c r="AG473" s="4"/>
      <c r="AH473" s="4"/>
      <c r="AI473" s="4"/>
      <c r="AJ473" s="4"/>
      <c r="AK473" s="7"/>
      <c r="AL473" s="25"/>
      <c r="AM473" s="4"/>
      <c r="AN473" s="8"/>
      <c r="AO473" s="8"/>
      <c r="AP473" s="9"/>
    </row>
    <row r="474" spans="1:42" x14ac:dyDescent="0.25">
      <c r="A474" s="1"/>
      <c r="B474" s="2"/>
      <c r="C474" s="3"/>
      <c r="D474" s="4"/>
      <c r="E474" s="25"/>
      <c r="F474" s="4"/>
      <c r="G474" s="4"/>
      <c r="H474" s="4"/>
      <c r="I474" s="4"/>
      <c r="J474" s="4"/>
      <c r="K474" s="4"/>
      <c r="L474" s="4" t="str">
        <f>IF(I474=1,1,IF(J474=1,2,IF(K474=1,3,"")))</f>
        <v/>
      </c>
      <c r="M474" s="4" t="str" cm="1">
        <f t="array" ref="M474">IFERROR(INDEX(Tabelle1[Spalte104],MATCH(1,(Tabelle1[Spalte1]=Tabelle1[[#This Row],[Spalte1]])*(Tabelle1[Spalte16]=Tabelle1[[#This Row],[Spalte15]]-1),0)),"")</f>
        <v/>
      </c>
      <c r="N474" s="4" t="str">
        <f>IF(M474&lt;&gt;"",L474-M474,"")</f>
        <v/>
      </c>
      <c r="O474" s="25"/>
      <c r="P474" s="4"/>
      <c r="Q474" s="4"/>
      <c r="R474" s="4"/>
      <c r="S474" s="4"/>
      <c r="T474" s="4"/>
      <c r="U474" s="4"/>
      <c r="V474" s="4"/>
      <c r="W474" s="5"/>
      <c r="X474" s="5"/>
      <c r="Y474" s="146">
        <f>DAYS360(Tabelle1[[#This Row],[Spalte15]],Tabelle1[[#This Row],[Spalte16]])/30</f>
        <v>0</v>
      </c>
      <c r="Z474" s="25"/>
      <c r="AA474" s="4"/>
      <c r="AB474" s="4"/>
      <c r="AC474" s="6"/>
      <c r="AD474" s="25"/>
      <c r="AE474" s="4"/>
      <c r="AF474" s="4"/>
      <c r="AG474" s="4"/>
      <c r="AH474" s="4"/>
      <c r="AI474" s="4"/>
      <c r="AJ474" s="4"/>
      <c r="AK474" s="7"/>
      <c r="AL474" s="25"/>
      <c r="AM474" s="4"/>
      <c r="AN474" s="8"/>
      <c r="AO474" s="8"/>
      <c r="AP474" s="9"/>
    </row>
    <row r="475" spans="1:42" x14ac:dyDescent="0.25">
      <c r="A475" s="1"/>
      <c r="B475" s="2"/>
      <c r="C475" s="3"/>
      <c r="D475" s="4"/>
      <c r="E475" s="25"/>
      <c r="F475" s="4"/>
      <c r="G475" s="4"/>
      <c r="H475" s="4"/>
      <c r="I475" s="4"/>
      <c r="J475" s="4"/>
      <c r="K475" s="4"/>
      <c r="L475" s="4" t="str">
        <f>IF(I475=1,1,IF(J475=1,2,IF(K475=1,3,"")))</f>
        <v/>
      </c>
      <c r="M475" s="4" t="str" cm="1">
        <f t="array" ref="M475">IFERROR(INDEX(Tabelle1[Spalte104],MATCH(1,(Tabelle1[Spalte1]=Tabelle1[[#This Row],[Spalte1]])*(Tabelle1[Spalte16]=Tabelle1[[#This Row],[Spalte15]]-1),0)),"")</f>
        <v/>
      </c>
      <c r="N475" s="4" t="str">
        <f>IF(M475&lt;&gt;"",L475-M475,"")</f>
        <v/>
      </c>
      <c r="O475" s="25"/>
      <c r="P475" s="4"/>
      <c r="Q475" s="4"/>
      <c r="R475" s="4"/>
      <c r="S475" s="4"/>
      <c r="T475" s="4"/>
      <c r="U475" s="4"/>
      <c r="V475" s="4"/>
      <c r="W475" s="5"/>
      <c r="X475" s="5"/>
      <c r="Y475" s="146">
        <f>DAYS360(Tabelle1[[#This Row],[Spalte15]],Tabelle1[[#This Row],[Spalte16]])/30</f>
        <v>0</v>
      </c>
      <c r="Z475" s="25"/>
      <c r="AA475" s="4"/>
      <c r="AB475" s="4"/>
      <c r="AC475" s="6"/>
      <c r="AD475" s="25"/>
      <c r="AE475" s="4"/>
      <c r="AF475" s="4"/>
      <c r="AG475" s="4"/>
      <c r="AH475" s="4"/>
      <c r="AI475" s="4"/>
      <c r="AJ475" s="4"/>
      <c r="AK475" s="7"/>
      <c r="AL475" s="25"/>
      <c r="AM475" s="4"/>
      <c r="AN475" s="8"/>
      <c r="AO475" s="8"/>
      <c r="AP475" s="9"/>
    </row>
    <row r="476" spans="1:42" x14ac:dyDescent="0.25">
      <c r="A476" s="1"/>
      <c r="B476" s="2"/>
      <c r="C476" s="3"/>
      <c r="D476" s="4"/>
      <c r="E476" s="25"/>
      <c r="F476" s="4"/>
      <c r="G476" s="4"/>
      <c r="H476" s="4"/>
      <c r="I476" s="4"/>
      <c r="J476" s="4"/>
      <c r="K476" s="4"/>
      <c r="L476" s="4" t="str">
        <f>IF(I476=1,1,IF(J476=1,2,IF(K476=1,3,"")))</f>
        <v/>
      </c>
      <c r="M476" s="4" t="str" cm="1">
        <f t="array" ref="M476">IFERROR(INDEX(Tabelle1[Spalte104],MATCH(1,(Tabelle1[Spalte1]=Tabelle1[[#This Row],[Spalte1]])*(Tabelle1[Spalte16]=Tabelle1[[#This Row],[Spalte15]]-1),0)),"")</f>
        <v/>
      </c>
      <c r="N476" s="4" t="str">
        <f>IF(M476&lt;&gt;"",L476-M476,"")</f>
        <v/>
      </c>
      <c r="O476" s="25"/>
      <c r="P476" s="4"/>
      <c r="Q476" s="4"/>
      <c r="R476" s="4"/>
      <c r="S476" s="4"/>
      <c r="T476" s="4"/>
      <c r="U476" s="4"/>
      <c r="V476" s="4"/>
      <c r="W476" s="5"/>
      <c r="X476" s="5"/>
      <c r="Y476" s="146">
        <f>DAYS360(Tabelle1[[#This Row],[Spalte15]],Tabelle1[[#This Row],[Spalte16]])/30</f>
        <v>0</v>
      </c>
      <c r="Z476" s="25"/>
      <c r="AA476" s="4"/>
      <c r="AB476" s="4"/>
      <c r="AC476" s="6"/>
      <c r="AD476" s="25"/>
      <c r="AE476" s="4"/>
      <c r="AF476" s="4"/>
      <c r="AG476" s="4"/>
      <c r="AH476" s="4"/>
      <c r="AI476" s="4"/>
      <c r="AJ476" s="4"/>
      <c r="AK476" s="7"/>
      <c r="AL476" s="25"/>
      <c r="AM476" s="4"/>
      <c r="AN476" s="8"/>
      <c r="AO476" s="8"/>
      <c r="AP476" s="9"/>
    </row>
    <row r="477" spans="1:42" x14ac:dyDescent="0.25">
      <c r="A477" s="1"/>
      <c r="B477" s="2"/>
      <c r="C477" s="3"/>
      <c r="D477" s="4"/>
      <c r="E477" s="25"/>
      <c r="F477" s="4"/>
      <c r="G477" s="4"/>
      <c r="H477" s="4"/>
      <c r="I477" s="4"/>
      <c r="J477" s="4"/>
      <c r="K477" s="4"/>
      <c r="L477" s="4" t="str">
        <f>IF(I477=1,1,IF(J477=1,2,IF(K477=1,3,"")))</f>
        <v/>
      </c>
      <c r="M477" s="4" t="str" cm="1">
        <f t="array" ref="M477">IFERROR(INDEX(Tabelle1[Spalte104],MATCH(1,(Tabelle1[Spalte1]=Tabelle1[[#This Row],[Spalte1]])*(Tabelle1[Spalte16]=Tabelle1[[#This Row],[Spalte15]]-1),0)),"")</f>
        <v/>
      </c>
      <c r="N477" s="4" t="str">
        <f>IF(M477&lt;&gt;"",L477-M477,"")</f>
        <v/>
      </c>
      <c r="O477" s="25"/>
      <c r="P477" s="4"/>
      <c r="Q477" s="4"/>
      <c r="R477" s="4"/>
      <c r="S477" s="4"/>
      <c r="T477" s="4"/>
      <c r="U477" s="4"/>
      <c r="V477" s="4"/>
      <c r="W477" s="5"/>
      <c r="X477" s="5"/>
      <c r="Y477" s="146">
        <f>DAYS360(Tabelle1[[#This Row],[Spalte15]],Tabelle1[[#This Row],[Spalte16]])/30</f>
        <v>0</v>
      </c>
      <c r="Z477" s="25"/>
      <c r="AA477" s="4"/>
      <c r="AB477" s="4"/>
      <c r="AC477" s="6"/>
      <c r="AD477" s="25"/>
      <c r="AE477" s="4"/>
      <c r="AF477" s="4"/>
      <c r="AG477" s="4"/>
      <c r="AH477" s="4"/>
      <c r="AI477" s="4"/>
      <c r="AJ477" s="4"/>
      <c r="AK477" s="7"/>
      <c r="AL477" s="25"/>
      <c r="AM477" s="4"/>
      <c r="AN477" s="8"/>
      <c r="AO477" s="8"/>
      <c r="AP477" s="9"/>
    </row>
    <row r="478" spans="1:42" x14ac:dyDescent="0.25">
      <c r="A478" s="1"/>
      <c r="B478" s="2"/>
      <c r="C478" s="3"/>
      <c r="D478" s="4"/>
      <c r="E478" s="25"/>
      <c r="F478" s="4"/>
      <c r="G478" s="4"/>
      <c r="H478" s="4"/>
      <c r="I478" s="4"/>
      <c r="J478" s="4"/>
      <c r="K478" s="4"/>
      <c r="L478" s="4" t="str">
        <f>IF(I478=1,1,IF(J478=1,2,IF(K478=1,3,"")))</f>
        <v/>
      </c>
      <c r="M478" s="4" t="str" cm="1">
        <f t="array" ref="M478">IFERROR(INDEX(Tabelle1[Spalte104],MATCH(1,(Tabelle1[Spalte1]=Tabelle1[[#This Row],[Spalte1]])*(Tabelle1[Spalte16]=Tabelle1[[#This Row],[Spalte15]]-1),0)),"")</f>
        <v/>
      </c>
      <c r="N478" s="4" t="str">
        <f>IF(M478&lt;&gt;"",L478-M478,"")</f>
        <v/>
      </c>
      <c r="O478" s="25"/>
      <c r="P478" s="4"/>
      <c r="Q478" s="4"/>
      <c r="R478" s="4"/>
      <c r="S478" s="4"/>
      <c r="T478" s="4"/>
      <c r="U478" s="4"/>
      <c r="V478" s="4"/>
      <c r="W478" s="5"/>
      <c r="X478" s="5"/>
      <c r="Y478" s="146">
        <f>DAYS360(Tabelle1[[#This Row],[Spalte15]],Tabelle1[[#This Row],[Spalte16]])/30</f>
        <v>0</v>
      </c>
      <c r="Z478" s="25"/>
      <c r="AA478" s="4"/>
      <c r="AB478" s="4"/>
      <c r="AC478" s="6"/>
      <c r="AD478" s="25"/>
      <c r="AE478" s="4"/>
      <c r="AF478" s="4"/>
      <c r="AG478" s="4"/>
      <c r="AH478" s="4"/>
      <c r="AI478" s="4"/>
      <c r="AJ478" s="4"/>
      <c r="AK478" s="7"/>
      <c r="AL478" s="25"/>
      <c r="AM478" s="4"/>
      <c r="AN478" s="8"/>
      <c r="AO478" s="8"/>
      <c r="AP478" s="9"/>
    </row>
    <row r="479" spans="1:42" x14ac:dyDescent="0.25">
      <c r="A479" s="1"/>
      <c r="B479" s="2"/>
      <c r="C479" s="3"/>
      <c r="D479" s="4"/>
      <c r="E479" s="25"/>
      <c r="F479" s="4"/>
      <c r="G479" s="4"/>
      <c r="H479" s="4"/>
      <c r="I479" s="4"/>
      <c r="J479" s="4"/>
      <c r="K479" s="4"/>
      <c r="L479" s="4" t="str">
        <f>IF(I479=1,1,IF(J479=1,2,IF(K479=1,3,"")))</f>
        <v/>
      </c>
      <c r="M479" s="4" t="str" cm="1">
        <f t="array" ref="M479">IFERROR(INDEX(Tabelle1[Spalte104],MATCH(1,(Tabelle1[Spalte1]=Tabelle1[[#This Row],[Spalte1]])*(Tabelle1[Spalte16]=Tabelle1[[#This Row],[Spalte15]]-1),0)),"")</f>
        <v/>
      </c>
      <c r="N479" s="4" t="str">
        <f>IF(M479&lt;&gt;"",L479-M479,"")</f>
        <v/>
      </c>
      <c r="O479" s="25"/>
      <c r="P479" s="4"/>
      <c r="Q479" s="4"/>
      <c r="R479" s="4"/>
      <c r="S479" s="4"/>
      <c r="T479" s="4"/>
      <c r="U479" s="4"/>
      <c r="V479" s="4"/>
      <c r="W479" s="5"/>
      <c r="X479" s="5"/>
      <c r="Y479" s="146">
        <f>DAYS360(Tabelle1[[#This Row],[Spalte15]],Tabelle1[[#This Row],[Spalte16]])/30</f>
        <v>0</v>
      </c>
      <c r="Z479" s="25"/>
      <c r="AA479" s="4"/>
      <c r="AB479" s="4"/>
      <c r="AC479" s="6"/>
      <c r="AD479" s="25"/>
      <c r="AE479" s="4"/>
      <c r="AF479" s="4"/>
      <c r="AG479" s="4"/>
      <c r="AH479" s="4"/>
      <c r="AI479" s="4"/>
      <c r="AJ479" s="4"/>
      <c r="AK479" s="7"/>
      <c r="AL479" s="25"/>
      <c r="AM479" s="4"/>
      <c r="AN479" s="8"/>
      <c r="AO479" s="8"/>
      <c r="AP479" s="9"/>
    </row>
    <row r="480" spans="1:42" x14ac:dyDescent="0.25">
      <c r="A480" s="1"/>
      <c r="B480" s="2"/>
      <c r="C480" s="3"/>
      <c r="D480" s="4"/>
      <c r="E480" s="25"/>
      <c r="F480" s="4"/>
      <c r="G480" s="4"/>
      <c r="H480" s="4"/>
      <c r="I480" s="4"/>
      <c r="J480" s="4"/>
      <c r="K480" s="4"/>
      <c r="L480" s="4" t="str">
        <f>IF(I480=1,1,IF(J480=1,2,IF(K480=1,3,"")))</f>
        <v/>
      </c>
      <c r="M480" s="4" t="str" cm="1">
        <f t="array" ref="M480">IFERROR(INDEX(Tabelle1[Spalte104],MATCH(1,(Tabelle1[Spalte1]=Tabelle1[[#This Row],[Spalte1]])*(Tabelle1[Spalte16]=Tabelle1[[#This Row],[Spalte15]]-1),0)),"")</f>
        <v/>
      </c>
      <c r="N480" s="4" t="str">
        <f>IF(M480&lt;&gt;"",L480-M480,"")</f>
        <v/>
      </c>
      <c r="O480" s="25"/>
      <c r="P480" s="4"/>
      <c r="Q480" s="4"/>
      <c r="R480" s="4"/>
      <c r="S480" s="4"/>
      <c r="T480" s="4"/>
      <c r="U480" s="4"/>
      <c r="V480" s="4"/>
      <c r="W480" s="5"/>
      <c r="X480" s="5"/>
      <c r="Y480" s="146">
        <f>DAYS360(Tabelle1[[#This Row],[Spalte15]],Tabelle1[[#This Row],[Spalte16]])/30</f>
        <v>0</v>
      </c>
      <c r="Z480" s="25"/>
      <c r="AA480" s="4"/>
      <c r="AB480" s="4"/>
      <c r="AC480" s="6"/>
      <c r="AD480" s="25"/>
      <c r="AE480" s="4"/>
      <c r="AF480" s="4"/>
      <c r="AG480" s="4"/>
      <c r="AH480" s="4"/>
      <c r="AI480" s="4"/>
      <c r="AJ480" s="4"/>
      <c r="AK480" s="7"/>
      <c r="AL480" s="25"/>
      <c r="AM480" s="4"/>
      <c r="AN480" s="8"/>
      <c r="AO480" s="8"/>
      <c r="AP480" s="9"/>
    </row>
    <row r="481" spans="1:42" x14ac:dyDescent="0.25">
      <c r="A481" s="1"/>
      <c r="B481" s="2"/>
      <c r="C481" s="3"/>
      <c r="D481" s="4"/>
      <c r="E481" s="25"/>
      <c r="F481" s="4"/>
      <c r="G481" s="4"/>
      <c r="H481" s="4"/>
      <c r="I481" s="4"/>
      <c r="J481" s="4"/>
      <c r="K481" s="4"/>
      <c r="L481" s="4" t="str">
        <f>IF(I481=1,1,IF(J481=1,2,IF(K481=1,3,"")))</f>
        <v/>
      </c>
      <c r="M481" s="4" t="str" cm="1">
        <f t="array" ref="M481">IFERROR(INDEX(Tabelle1[Spalte104],MATCH(1,(Tabelle1[Spalte1]=Tabelle1[[#This Row],[Spalte1]])*(Tabelle1[Spalte16]=Tabelle1[[#This Row],[Spalte15]]-1),0)),"")</f>
        <v/>
      </c>
      <c r="N481" s="4" t="str">
        <f>IF(M481&lt;&gt;"",L481-M481,"")</f>
        <v/>
      </c>
      <c r="O481" s="25"/>
      <c r="P481" s="4"/>
      <c r="Q481" s="4"/>
      <c r="R481" s="4"/>
      <c r="S481" s="4"/>
      <c r="T481" s="4"/>
      <c r="U481" s="4"/>
      <c r="V481" s="4"/>
      <c r="W481" s="5"/>
      <c r="X481" s="5"/>
      <c r="Y481" s="146">
        <f>DAYS360(Tabelle1[[#This Row],[Spalte15]],Tabelle1[[#This Row],[Spalte16]])/30</f>
        <v>0</v>
      </c>
      <c r="Z481" s="25"/>
      <c r="AA481" s="4"/>
      <c r="AB481" s="4"/>
      <c r="AC481" s="6"/>
      <c r="AD481" s="25"/>
      <c r="AE481" s="4"/>
      <c r="AF481" s="4"/>
      <c r="AG481" s="4"/>
      <c r="AH481" s="4"/>
      <c r="AI481" s="4"/>
      <c r="AJ481" s="4"/>
      <c r="AK481" s="7"/>
      <c r="AL481" s="25"/>
      <c r="AM481" s="4"/>
      <c r="AN481" s="8"/>
      <c r="AO481" s="8"/>
      <c r="AP481" s="9"/>
    </row>
    <row r="482" spans="1:42" x14ac:dyDescent="0.25">
      <c r="A482" s="1"/>
      <c r="B482" s="2"/>
      <c r="C482" s="3"/>
      <c r="D482" s="4"/>
      <c r="E482" s="25"/>
      <c r="F482" s="4"/>
      <c r="G482" s="4"/>
      <c r="H482" s="4"/>
      <c r="I482" s="4"/>
      <c r="J482" s="4"/>
      <c r="K482" s="4"/>
      <c r="L482" s="4" t="str">
        <f>IF(I482=1,1,IF(J482=1,2,IF(K482=1,3,"")))</f>
        <v/>
      </c>
      <c r="M482" s="4" t="str" cm="1">
        <f t="array" ref="M482">IFERROR(INDEX(Tabelle1[Spalte104],MATCH(1,(Tabelle1[Spalte1]=Tabelle1[[#This Row],[Spalte1]])*(Tabelle1[Spalte16]=Tabelle1[[#This Row],[Spalte15]]-1),0)),"")</f>
        <v/>
      </c>
      <c r="N482" s="4" t="str">
        <f>IF(M482&lt;&gt;"",L482-M482,"")</f>
        <v/>
      </c>
      <c r="O482" s="25"/>
      <c r="P482" s="4"/>
      <c r="Q482" s="4"/>
      <c r="R482" s="4"/>
      <c r="S482" s="4"/>
      <c r="T482" s="4"/>
      <c r="U482" s="4"/>
      <c r="V482" s="4"/>
      <c r="W482" s="5"/>
      <c r="X482" s="5"/>
      <c r="Y482" s="146">
        <f>DAYS360(Tabelle1[[#This Row],[Spalte15]],Tabelle1[[#This Row],[Spalte16]])/30</f>
        <v>0</v>
      </c>
      <c r="Z482" s="25"/>
      <c r="AA482" s="4"/>
      <c r="AB482" s="4"/>
      <c r="AC482" s="6"/>
      <c r="AD482" s="25"/>
      <c r="AE482" s="4"/>
      <c r="AF482" s="4"/>
      <c r="AG482" s="4"/>
      <c r="AH482" s="4"/>
      <c r="AI482" s="4"/>
      <c r="AJ482" s="4"/>
      <c r="AK482" s="7"/>
      <c r="AL482" s="25"/>
      <c r="AM482" s="4"/>
      <c r="AN482" s="8"/>
      <c r="AO482" s="8"/>
      <c r="AP482" s="9"/>
    </row>
    <row r="483" spans="1:42" x14ac:dyDescent="0.25">
      <c r="A483" s="1"/>
      <c r="B483" s="2"/>
      <c r="C483" s="3"/>
      <c r="D483" s="4"/>
      <c r="E483" s="25"/>
      <c r="F483" s="4"/>
      <c r="G483" s="4"/>
      <c r="H483" s="4"/>
      <c r="I483" s="4"/>
      <c r="J483" s="4"/>
      <c r="K483" s="4"/>
      <c r="L483" s="4" t="str">
        <f>IF(I483=1,1,IF(J483=1,2,IF(K483=1,3,"")))</f>
        <v/>
      </c>
      <c r="M483" s="4" t="str" cm="1">
        <f t="array" ref="M483">IFERROR(INDEX(Tabelle1[Spalte104],MATCH(1,(Tabelle1[Spalte1]=Tabelle1[[#This Row],[Spalte1]])*(Tabelle1[Spalte16]=Tabelle1[[#This Row],[Spalte15]]-1),0)),"")</f>
        <v/>
      </c>
      <c r="N483" s="4" t="str">
        <f>IF(M483&lt;&gt;"",L483-M483,"")</f>
        <v/>
      </c>
      <c r="O483" s="25"/>
      <c r="P483" s="4"/>
      <c r="Q483" s="4"/>
      <c r="R483" s="4"/>
      <c r="S483" s="4"/>
      <c r="T483" s="4"/>
      <c r="U483" s="4"/>
      <c r="V483" s="4"/>
      <c r="W483" s="5"/>
      <c r="X483" s="5"/>
      <c r="Y483" s="146">
        <f>DAYS360(Tabelle1[[#This Row],[Spalte15]],Tabelle1[[#This Row],[Spalte16]])/30</f>
        <v>0</v>
      </c>
      <c r="Z483" s="25"/>
      <c r="AA483" s="4"/>
      <c r="AB483" s="4"/>
      <c r="AC483" s="6"/>
      <c r="AD483" s="25"/>
      <c r="AE483" s="4"/>
      <c r="AF483" s="4"/>
      <c r="AG483" s="4"/>
      <c r="AH483" s="4"/>
      <c r="AI483" s="4"/>
      <c r="AJ483" s="4"/>
      <c r="AK483" s="7"/>
      <c r="AL483" s="25"/>
      <c r="AM483" s="4"/>
      <c r="AN483" s="8"/>
      <c r="AO483" s="8"/>
      <c r="AP483" s="9"/>
    </row>
    <row r="484" spans="1:42" x14ac:dyDescent="0.25">
      <c r="A484" s="1"/>
      <c r="B484" s="2"/>
      <c r="C484" s="3"/>
      <c r="D484" s="4"/>
      <c r="E484" s="25"/>
      <c r="F484" s="4"/>
      <c r="G484" s="4"/>
      <c r="H484" s="4"/>
      <c r="I484" s="4"/>
      <c r="J484" s="4"/>
      <c r="K484" s="4"/>
      <c r="L484" s="4" t="str">
        <f>IF(I484=1,1,IF(J484=1,2,IF(K484=1,3,"")))</f>
        <v/>
      </c>
      <c r="M484" s="4" t="str" cm="1">
        <f t="array" ref="M484">IFERROR(INDEX(Tabelle1[Spalte104],MATCH(1,(Tabelle1[Spalte1]=Tabelle1[[#This Row],[Spalte1]])*(Tabelle1[Spalte16]=Tabelle1[[#This Row],[Spalte15]]-1),0)),"")</f>
        <v/>
      </c>
      <c r="N484" s="4" t="str">
        <f>IF(M484&lt;&gt;"",L484-M484,"")</f>
        <v/>
      </c>
      <c r="O484" s="25"/>
      <c r="P484" s="4"/>
      <c r="Q484" s="4"/>
      <c r="R484" s="4"/>
      <c r="S484" s="4"/>
      <c r="T484" s="4"/>
      <c r="U484" s="4"/>
      <c r="V484" s="4"/>
      <c r="W484" s="5"/>
      <c r="X484" s="5"/>
      <c r="Y484" s="146">
        <f>DAYS360(Tabelle1[[#This Row],[Spalte15]],Tabelle1[[#This Row],[Spalte16]])/30</f>
        <v>0</v>
      </c>
      <c r="Z484" s="25"/>
      <c r="AA484" s="4"/>
      <c r="AB484" s="4"/>
      <c r="AC484" s="6"/>
      <c r="AD484" s="25"/>
      <c r="AE484" s="4"/>
      <c r="AF484" s="4"/>
      <c r="AG484" s="4"/>
      <c r="AH484" s="4"/>
      <c r="AI484" s="4"/>
      <c r="AJ484" s="4"/>
      <c r="AK484" s="7"/>
      <c r="AL484" s="25"/>
      <c r="AM484" s="4"/>
      <c r="AN484" s="8"/>
      <c r="AO484" s="8"/>
      <c r="AP484" s="9"/>
    </row>
    <row r="485" spans="1:42" x14ac:dyDescent="0.25">
      <c r="A485" s="1"/>
      <c r="B485" s="2"/>
      <c r="C485" s="3"/>
      <c r="D485" s="4"/>
      <c r="E485" s="25"/>
      <c r="F485" s="4"/>
      <c r="G485" s="4"/>
      <c r="H485" s="4"/>
      <c r="I485" s="4"/>
      <c r="J485" s="4"/>
      <c r="K485" s="4"/>
      <c r="L485" s="4" t="str">
        <f>IF(I485=1,1,IF(J485=1,2,IF(K485=1,3,"")))</f>
        <v/>
      </c>
      <c r="M485" s="4" t="str" cm="1">
        <f t="array" ref="M485">IFERROR(INDEX(Tabelle1[Spalte104],MATCH(1,(Tabelle1[Spalte1]=Tabelle1[[#This Row],[Spalte1]])*(Tabelle1[Spalte16]=Tabelle1[[#This Row],[Spalte15]]-1),0)),"")</f>
        <v/>
      </c>
      <c r="N485" s="4" t="str">
        <f>IF(M485&lt;&gt;"",L485-M485,"")</f>
        <v/>
      </c>
      <c r="O485" s="25"/>
      <c r="P485" s="4"/>
      <c r="Q485" s="4"/>
      <c r="R485" s="4"/>
      <c r="S485" s="4"/>
      <c r="T485" s="4"/>
      <c r="U485" s="4"/>
      <c r="V485" s="4"/>
      <c r="W485" s="5"/>
      <c r="X485" s="5"/>
      <c r="Y485" s="146">
        <f>DAYS360(Tabelle1[[#This Row],[Spalte15]],Tabelle1[[#This Row],[Spalte16]])/30</f>
        <v>0</v>
      </c>
      <c r="Z485" s="25"/>
      <c r="AA485" s="4"/>
      <c r="AB485" s="4"/>
      <c r="AC485" s="6"/>
      <c r="AD485" s="25"/>
      <c r="AE485" s="4"/>
      <c r="AF485" s="4"/>
      <c r="AG485" s="4"/>
      <c r="AH485" s="4"/>
      <c r="AI485" s="4"/>
      <c r="AJ485" s="4"/>
      <c r="AK485" s="7"/>
      <c r="AL485" s="25"/>
      <c r="AM485" s="4"/>
      <c r="AN485" s="8"/>
      <c r="AO485" s="8"/>
      <c r="AP485" s="9"/>
    </row>
    <row r="486" spans="1:42" x14ac:dyDescent="0.25">
      <c r="A486" s="1"/>
      <c r="B486" s="2"/>
      <c r="C486" s="3"/>
      <c r="D486" s="4"/>
      <c r="E486" s="25"/>
      <c r="F486" s="4"/>
      <c r="G486" s="4"/>
      <c r="H486" s="4"/>
      <c r="I486" s="4"/>
      <c r="J486" s="4"/>
      <c r="K486" s="4"/>
      <c r="L486" s="4" t="str">
        <f>IF(I486=1,1,IF(J486=1,2,IF(K486=1,3,"")))</f>
        <v/>
      </c>
      <c r="M486" s="4" t="str" cm="1">
        <f t="array" ref="M486">IFERROR(INDEX(Tabelle1[Spalte104],MATCH(1,(Tabelle1[Spalte1]=Tabelle1[[#This Row],[Spalte1]])*(Tabelle1[Spalte16]=Tabelle1[[#This Row],[Spalte15]]-1),0)),"")</f>
        <v/>
      </c>
      <c r="N486" s="4" t="str">
        <f>IF(M486&lt;&gt;"",L486-M486,"")</f>
        <v/>
      </c>
      <c r="O486" s="25"/>
      <c r="P486" s="4"/>
      <c r="Q486" s="4"/>
      <c r="R486" s="4"/>
      <c r="S486" s="4"/>
      <c r="T486" s="4"/>
      <c r="U486" s="4"/>
      <c r="V486" s="4"/>
      <c r="W486" s="5"/>
      <c r="X486" s="5"/>
      <c r="Y486" s="146">
        <f>DAYS360(Tabelle1[[#This Row],[Spalte15]],Tabelle1[[#This Row],[Spalte16]])/30</f>
        <v>0</v>
      </c>
      <c r="Z486" s="25"/>
      <c r="AA486" s="4"/>
      <c r="AB486" s="4"/>
      <c r="AC486" s="6"/>
      <c r="AD486" s="25"/>
      <c r="AE486" s="4"/>
      <c r="AF486" s="4"/>
      <c r="AG486" s="4"/>
      <c r="AH486" s="4"/>
      <c r="AI486" s="4"/>
      <c r="AJ486" s="4"/>
      <c r="AK486" s="7"/>
      <c r="AL486" s="25"/>
      <c r="AM486" s="4"/>
      <c r="AN486" s="8"/>
      <c r="AO486" s="8"/>
      <c r="AP486" s="9"/>
    </row>
    <row r="487" spans="1:42" x14ac:dyDescent="0.25">
      <c r="A487" s="1"/>
      <c r="B487" s="2"/>
      <c r="C487" s="3"/>
      <c r="D487" s="4"/>
      <c r="E487" s="25"/>
      <c r="F487" s="4"/>
      <c r="G487" s="4"/>
      <c r="H487" s="4"/>
      <c r="I487" s="4"/>
      <c r="J487" s="4"/>
      <c r="K487" s="4"/>
      <c r="L487" s="4" t="str">
        <f>IF(I487=1,1,IF(J487=1,2,IF(K487=1,3,"")))</f>
        <v/>
      </c>
      <c r="M487" s="4" t="str" cm="1">
        <f t="array" ref="M487">IFERROR(INDEX(Tabelle1[Spalte104],MATCH(1,(Tabelle1[Spalte1]=Tabelle1[[#This Row],[Spalte1]])*(Tabelle1[Spalte16]=Tabelle1[[#This Row],[Spalte15]]-1),0)),"")</f>
        <v/>
      </c>
      <c r="N487" s="4" t="str">
        <f>IF(M487&lt;&gt;"",L487-M487,"")</f>
        <v/>
      </c>
      <c r="O487" s="25"/>
      <c r="P487" s="4"/>
      <c r="Q487" s="4"/>
      <c r="R487" s="4"/>
      <c r="S487" s="4"/>
      <c r="T487" s="4"/>
      <c r="U487" s="4"/>
      <c r="V487" s="4"/>
      <c r="W487" s="5"/>
      <c r="X487" s="5"/>
      <c r="Y487" s="146">
        <f>DAYS360(Tabelle1[[#This Row],[Spalte15]],Tabelle1[[#This Row],[Spalte16]])/30</f>
        <v>0</v>
      </c>
      <c r="Z487" s="25"/>
      <c r="AA487" s="4"/>
      <c r="AB487" s="4"/>
      <c r="AC487" s="6"/>
      <c r="AD487" s="25"/>
      <c r="AE487" s="4"/>
      <c r="AF487" s="4"/>
      <c r="AG487" s="4"/>
      <c r="AH487" s="4"/>
      <c r="AI487" s="4"/>
      <c r="AJ487" s="4"/>
      <c r="AK487" s="7"/>
      <c r="AL487" s="25"/>
      <c r="AM487" s="4"/>
      <c r="AN487" s="8"/>
      <c r="AO487" s="8"/>
      <c r="AP487" s="9"/>
    </row>
    <row r="488" spans="1:42" x14ac:dyDescent="0.25">
      <c r="A488" s="1"/>
      <c r="B488" s="2"/>
      <c r="C488" s="3"/>
      <c r="D488" s="4"/>
      <c r="E488" s="25"/>
      <c r="F488" s="4"/>
      <c r="G488" s="4"/>
      <c r="H488" s="4"/>
      <c r="I488" s="4"/>
      <c r="J488" s="4"/>
      <c r="K488" s="4"/>
      <c r="L488" s="4" t="str">
        <f>IF(I488=1,1,IF(J488=1,2,IF(K488=1,3,"")))</f>
        <v/>
      </c>
      <c r="M488" s="4" t="str" cm="1">
        <f t="array" ref="M488">IFERROR(INDEX(Tabelle1[Spalte104],MATCH(1,(Tabelle1[Spalte1]=Tabelle1[[#This Row],[Spalte1]])*(Tabelle1[Spalte16]=Tabelle1[[#This Row],[Spalte15]]-1),0)),"")</f>
        <v/>
      </c>
      <c r="N488" s="4" t="str">
        <f>IF(M488&lt;&gt;"",L488-M488,"")</f>
        <v/>
      </c>
      <c r="O488" s="25"/>
      <c r="P488" s="4"/>
      <c r="Q488" s="4"/>
      <c r="R488" s="4"/>
      <c r="S488" s="4"/>
      <c r="T488" s="4"/>
      <c r="U488" s="4"/>
      <c r="V488" s="4"/>
      <c r="W488" s="5"/>
      <c r="X488" s="5"/>
      <c r="Y488" s="146">
        <f>DAYS360(Tabelle1[[#This Row],[Spalte15]],Tabelle1[[#This Row],[Spalte16]])/30</f>
        <v>0</v>
      </c>
      <c r="Z488" s="25"/>
      <c r="AA488" s="4"/>
      <c r="AB488" s="4"/>
      <c r="AC488" s="6"/>
      <c r="AD488" s="25"/>
      <c r="AE488" s="4"/>
      <c r="AF488" s="4"/>
      <c r="AG488" s="4"/>
      <c r="AH488" s="4"/>
      <c r="AI488" s="4"/>
      <c r="AJ488" s="4"/>
      <c r="AK488" s="7"/>
      <c r="AL488" s="25"/>
      <c r="AM488" s="4"/>
      <c r="AN488" s="8"/>
      <c r="AO488" s="8"/>
      <c r="AP488" s="9"/>
    </row>
    <row r="489" spans="1:42" x14ac:dyDescent="0.25">
      <c r="A489" s="1"/>
      <c r="B489" s="2"/>
      <c r="C489" s="3"/>
      <c r="D489" s="4"/>
      <c r="E489" s="25"/>
      <c r="F489" s="4"/>
      <c r="G489" s="4"/>
      <c r="H489" s="4"/>
      <c r="I489" s="4"/>
      <c r="J489" s="4"/>
      <c r="K489" s="4"/>
      <c r="L489" s="4" t="str">
        <f>IF(I489=1,1,IF(J489=1,2,IF(K489=1,3,"")))</f>
        <v/>
      </c>
      <c r="M489" s="4" t="str" cm="1">
        <f t="array" ref="M489">IFERROR(INDEX(Tabelle1[Spalte104],MATCH(1,(Tabelle1[Spalte1]=Tabelle1[[#This Row],[Spalte1]])*(Tabelle1[Spalte16]=Tabelle1[[#This Row],[Spalte15]]-1),0)),"")</f>
        <v/>
      </c>
      <c r="N489" s="4" t="str">
        <f>IF(M489&lt;&gt;"",L489-M489,"")</f>
        <v/>
      </c>
      <c r="O489" s="25"/>
      <c r="P489" s="4"/>
      <c r="Q489" s="4"/>
      <c r="R489" s="4"/>
      <c r="S489" s="4"/>
      <c r="T489" s="4"/>
      <c r="U489" s="4"/>
      <c r="V489" s="4"/>
      <c r="W489" s="5"/>
      <c r="X489" s="5"/>
      <c r="Y489" s="146">
        <f>DAYS360(Tabelle1[[#This Row],[Spalte15]],Tabelle1[[#This Row],[Spalte16]])/30</f>
        <v>0</v>
      </c>
      <c r="Z489" s="25"/>
      <c r="AA489" s="4"/>
      <c r="AB489" s="4"/>
      <c r="AC489" s="6"/>
      <c r="AD489" s="25"/>
      <c r="AE489" s="4"/>
      <c r="AF489" s="4"/>
      <c r="AG489" s="4"/>
      <c r="AH489" s="4"/>
      <c r="AI489" s="4"/>
      <c r="AJ489" s="4"/>
      <c r="AK489" s="7"/>
      <c r="AL489" s="25"/>
      <c r="AM489" s="4"/>
      <c r="AN489" s="8"/>
      <c r="AO489" s="8"/>
      <c r="AP489" s="9"/>
    </row>
    <row r="490" spans="1:42" x14ac:dyDescent="0.25">
      <c r="A490" s="1"/>
      <c r="B490" s="2"/>
      <c r="C490" s="3"/>
      <c r="D490" s="4"/>
      <c r="E490" s="25"/>
      <c r="F490" s="4"/>
      <c r="G490" s="4"/>
      <c r="H490" s="4"/>
      <c r="I490" s="4"/>
      <c r="J490" s="4"/>
      <c r="K490" s="4"/>
      <c r="L490" s="4" t="str">
        <f>IF(I490=1,1,IF(J490=1,2,IF(K490=1,3,"")))</f>
        <v/>
      </c>
      <c r="M490" s="4" t="str" cm="1">
        <f t="array" ref="M490">IFERROR(INDEX(Tabelle1[Spalte104],MATCH(1,(Tabelle1[Spalte1]=Tabelle1[[#This Row],[Spalte1]])*(Tabelle1[Spalte16]=Tabelle1[[#This Row],[Spalte15]]-1),0)),"")</f>
        <v/>
      </c>
      <c r="N490" s="4" t="str">
        <f>IF(M490&lt;&gt;"",L490-M490,"")</f>
        <v/>
      </c>
      <c r="O490" s="25"/>
      <c r="P490" s="4"/>
      <c r="Q490" s="4"/>
      <c r="R490" s="4"/>
      <c r="S490" s="4"/>
      <c r="T490" s="4"/>
      <c r="U490" s="4"/>
      <c r="V490" s="4"/>
      <c r="W490" s="5"/>
      <c r="X490" s="5"/>
      <c r="Y490" s="146">
        <f>DAYS360(Tabelle1[[#This Row],[Spalte15]],Tabelle1[[#This Row],[Spalte16]])/30</f>
        <v>0</v>
      </c>
      <c r="Z490" s="25"/>
      <c r="AA490" s="4"/>
      <c r="AB490" s="4"/>
      <c r="AC490" s="6"/>
      <c r="AD490" s="25"/>
      <c r="AE490" s="4"/>
      <c r="AF490" s="4"/>
      <c r="AG490" s="4"/>
      <c r="AH490" s="4"/>
      <c r="AI490" s="4"/>
      <c r="AJ490" s="4"/>
      <c r="AK490" s="7"/>
      <c r="AL490" s="25"/>
      <c r="AM490" s="4"/>
      <c r="AN490" s="8"/>
      <c r="AO490" s="8"/>
      <c r="AP490" s="9"/>
    </row>
    <row r="491" spans="1:42" x14ac:dyDescent="0.25">
      <c r="A491" s="1"/>
      <c r="B491" s="2"/>
      <c r="C491" s="3"/>
      <c r="D491" s="4"/>
      <c r="E491" s="25"/>
      <c r="F491" s="4"/>
      <c r="G491" s="4"/>
      <c r="H491" s="4"/>
      <c r="I491" s="4"/>
      <c r="J491" s="4"/>
      <c r="K491" s="4"/>
      <c r="L491" s="4" t="str">
        <f>IF(I491=1,1,IF(J491=1,2,IF(K491=1,3,"")))</f>
        <v/>
      </c>
      <c r="M491" s="4" t="str" cm="1">
        <f t="array" ref="M491">IFERROR(INDEX(Tabelle1[Spalte104],MATCH(1,(Tabelle1[Spalte1]=Tabelle1[[#This Row],[Spalte1]])*(Tabelle1[Spalte16]=Tabelle1[[#This Row],[Spalte15]]-1),0)),"")</f>
        <v/>
      </c>
      <c r="N491" s="4" t="str">
        <f>IF(M491&lt;&gt;"",L491-M491,"")</f>
        <v/>
      </c>
      <c r="O491" s="25"/>
      <c r="P491" s="4"/>
      <c r="Q491" s="4"/>
      <c r="R491" s="4"/>
      <c r="S491" s="4"/>
      <c r="T491" s="4"/>
      <c r="U491" s="4"/>
      <c r="V491" s="4"/>
      <c r="W491" s="5"/>
      <c r="X491" s="5"/>
      <c r="Y491" s="146">
        <f>DAYS360(Tabelle1[[#This Row],[Spalte15]],Tabelle1[[#This Row],[Spalte16]])/30</f>
        <v>0</v>
      </c>
      <c r="Z491" s="25"/>
      <c r="AA491" s="4"/>
      <c r="AB491" s="4"/>
      <c r="AC491" s="6"/>
      <c r="AD491" s="25"/>
      <c r="AE491" s="4"/>
      <c r="AF491" s="4"/>
      <c r="AG491" s="4"/>
      <c r="AH491" s="4"/>
      <c r="AI491" s="4"/>
      <c r="AJ491" s="4"/>
      <c r="AK491" s="7"/>
      <c r="AL491" s="25"/>
      <c r="AM491" s="4"/>
      <c r="AN491" s="8"/>
      <c r="AO491" s="8"/>
      <c r="AP491" s="9"/>
    </row>
    <row r="492" spans="1:42" x14ac:dyDescent="0.25">
      <c r="A492" s="1"/>
      <c r="B492" s="2"/>
      <c r="C492" s="3"/>
      <c r="D492" s="4"/>
      <c r="E492" s="25"/>
      <c r="F492" s="4"/>
      <c r="G492" s="4"/>
      <c r="H492" s="4"/>
      <c r="I492" s="4"/>
      <c r="J492" s="4"/>
      <c r="K492" s="4"/>
      <c r="L492" s="4" t="str">
        <f>IF(I492=1,1,IF(J492=1,2,IF(K492=1,3,"")))</f>
        <v/>
      </c>
      <c r="M492" s="4" t="str" cm="1">
        <f t="array" ref="M492">IFERROR(INDEX(Tabelle1[Spalte104],MATCH(1,(Tabelle1[Spalte1]=Tabelle1[[#This Row],[Spalte1]])*(Tabelle1[Spalte16]=Tabelle1[[#This Row],[Spalte15]]-1),0)),"")</f>
        <v/>
      </c>
      <c r="N492" s="4" t="str">
        <f>IF(M492&lt;&gt;"",L492-M492,"")</f>
        <v/>
      </c>
      <c r="O492" s="25"/>
      <c r="P492" s="4"/>
      <c r="Q492" s="4"/>
      <c r="R492" s="4"/>
      <c r="S492" s="4"/>
      <c r="T492" s="4"/>
      <c r="U492" s="4"/>
      <c r="V492" s="4"/>
      <c r="W492" s="5"/>
      <c r="X492" s="5"/>
      <c r="Y492" s="146">
        <f>DAYS360(Tabelle1[[#This Row],[Spalte15]],Tabelle1[[#This Row],[Spalte16]])/30</f>
        <v>0</v>
      </c>
      <c r="Z492" s="25"/>
      <c r="AA492" s="4"/>
      <c r="AB492" s="4"/>
      <c r="AC492" s="6"/>
      <c r="AD492" s="25"/>
      <c r="AE492" s="4"/>
      <c r="AF492" s="4"/>
      <c r="AG492" s="4"/>
      <c r="AH492" s="4"/>
      <c r="AI492" s="4"/>
      <c r="AJ492" s="4"/>
      <c r="AK492" s="7"/>
      <c r="AL492" s="25"/>
      <c r="AM492" s="4"/>
      <c r="AN492" s="8"/>
      <c r="AO492" s="8"/>
      <c r="AP492" s="9"/>
    </row>
    <row r="493" spans="1:42" x14ac:dyDescent="0.25">
      <c r="A493" s="1"/>
      <c r="B493" s="2"/>
      <c r="C493" s="3"/>
      <c r="D493" s="4"/>
      <c r="E493" s="25"/>
      <c r="F493" s="4"/>
      <c r="G493" s="4"/>
      <c r="H493" s="4"/>
      <c r="I493" s="4"/>
      <c r="J493" s="4"/>
      <c r="K493" s="4"/>
      <c r="L493" s="4" t="str">
        <f>IF(I493=1,1,IF(J493=1,2,IF(K493=1,3,"")))</f>
        <v/>
      </c>
      <c r="M493" s="4" t="str" cm="1">
        <f t="array" ref="M493">IFERROR(INDEX(Tabelle1[Spalte104],MATCH(1,(Tabelle1[Spalte1]=Tabelle1[[#This Row],[Spalte1]])*(Tabelle1[Spalte16]=Tabelle1[[#This Row],[Spalte15]]-1),0)),"")</f>
        <v/>
      </c>
      <c r="N493" s="4" t="str">
        <f>IF(M493&lt;&gt;"",L493-M493,"")</f>
        <v/>
      </c>
      <c r="O493" s="25"/>
      <c r="P493" s="4"/>
      <c r="Q493" s="4"/>
      <c r="R493" s="4"/>
      <c r="S493" s="4"/>
      <c r="T493" s="4"/>
      <c r="U493" s="4"/>
      <c r="V493" s="4"/>
      <c r="W493" s="5"/>
      <c r="X493" s="5"/>
      <c r="Y493" s="146">
        <f>DAYS360(Tabelle1[[#This Row],[Spalte15]],Tabelle1[[#This Row],[Spalte16]])/30</f>
        <v>0</v>
      </c>
      <c r="Z493" s="25"/>
      <c r="AA493" s="4"/>
      <c r="AB493" s="4"/>
      <c r="AC493" s="6"/>
      <c r="AD493" s="25"/>
      <c r="AE493" s="4"/>
      <c r="AF493" s="4"/>
      <c r="AG493" s="4"/>
      <c r="AH493" s="4"/>
      <c r="AI493" s="4"/>
      <c r="AJ493" s="4"/>
      <c r="AK493" s="7"/>
      <c r="AL493" s="25"/>
      <c r="AM493" s="4"/>
      <c r="AN493" s="8"/>
      <c r="AO493" s="8"/>
      <c r="AP493" s="9"/>
    </row>
    <row r="494" spans="1:42" x14ac:dyDescent="0.25">
      <c r="A494" s="1"/>
      <c r="B494" s="2"/>
      <c r="C494" s="3"/>
      <c r="D494" s="4"/>
      <c r="E494" s="25"/>
      <c r="F494" s="4"/>
      <c r="G494" s="4"/>
      <c r="H494" s="4"/>
      <c r="I494" s="4"/>
      <c r="J494" s="4"/>
      <c r="K494" s="4"/>
      <c r="L494" s="4" t="str">
        <f>IF(I494=1,1,IF(J494=1,2,IF(K494=1,3,"")))</f>
        <v/>
      </c>
      <c r="M494" s="4" t="str" cm="1">
        <f t="array" ref="M494">IFERROR(INDEX(Tabelle1[Spalte104],MATCH(1,(Tabelle1[Spalte1]=Tabelle1[[#This Row],[Spalte1]])*(Tabelle1[Spalte16]=Tabelle1[[#This Row],[Spalte15]]-1),0)),"")</f>
        <v/>
      </c>
      <c r="N494" s="4" t="str">
        <f>IF(M494&lt;&gt;"",L494-M494,"")</f>
        <v/>
      </c>
      <c r="O494" s="25"/>
      <c r="P494" s="4"/>
      <c r="Q494" s="4"/>
      <c r="R494" s="4"/>
      <c r="S494" s="4"/>
      <c r="T494" s="4"/>
      <c r="U494" s="4"/>
      <c r="V494" s="4"/>
      <c r="W494" s="5"/>
      <c r="X494" s="5"/>
      <c r="Y494" s="146">
        <f>DAYS360(Tabelle1[[#This Row],[Spalte15]],Tabelle1[[#This Row],[Spalte16]])/30</f>
        <v>0</v>
      </c>
      <c r="Z494" s="25"/>
      <c r="AA494" s="4"/>
      <c r="AB494" s="4"/>
      <c r="AC494" s="6"/>
      <c r="AD494" s="25"/>
      <c r="AE494" s="4"/>
      <c r="AF494" s="4"/>
      <c r="AG494" s="4"/>
      <c r="AH494" s="4"/>
      <c r="AI494" s="4"/>
      <c r="AJ494" s="4"/>
      <c r="AK494" s="7"/>
      <c r="AL494" s="25"/>
      <c r="AM494" s="4"/>
      <c r="AN494" s="8"/>
      <c r="AO494" s="8"/>
      <c r="AP494" s="9"/>
    </row>
    <row r="495" spans="1:42" x14ac:dyDescent="0.25">
      <c r="A495" s="1"/>
      <c r="B495" s="2"/>
      <c r="C495" s="3"/>
      <c r="D495" s="4"/>
      <c r="E495" s="25"/>
      <c r="F495" s="4"/>
      <c r="G495" s="4"/>
      <c r="H495" s="4"/>
      <c r="I495" s="4"/>
      <c r="J495" s="4"/>
      <c r="K495" s="4"/>
      <c r="L495" s="4" t="str">
        <f>IF(I495=1,1,IF(J495=1,2,IF(K495=1,3,"")))</f>
        <v/>
      </c>
      <c r="M495" s="4" t="str" cm="1">
        <f t="array" ref="M495">IFERROR(INDEX(Tabelle1[Spalte104],MATCH(1,(Tabelle1[Spalte1]=Tabelle1[[#This Row],[Spalte1]])*(Tabelle1[Spalte16]=Tabelle1[[#This Row],[Spalte15]]-1),0)),"")</f>
        <v/>
      </c>
      <c r="N495" s="4" t="str">
        <f>IF(M495&lt;&gt;"",L495-M495,"")</f>
        <v/>
      </c>
      <c r="O495" s="25"/>
      <c r="P495" s="4"/>
      <c r="Q495" s="4"/>
      <c r="R495" s="4"/>
      <c r="S495" s="4"/>
      <c r="T495" s="4"/>
      <c r="U495" s="4"/>
      <c r="V495" s="4"/>
      <c r="W495" s="5"/>
      <c r="X495" s="5"/>
      <c r="Y495" s="146">
        <f>DAYS360(Tabelle1[[#This Row],[Spalte15]],Tabelle1[[#This Row],[Spalte16]])/30</f>
        <v>0</v>
      </c>
      <c r="Z495" s="25"/>
      <c r="AA495" s="4"/>
      <c r="AB495" s="4"/>
      <c r="AC495" s="6"/>
      <c r="AD495" s="25"/>
      <c r="AE495" s="4"/>
      <c r="AF495" s="4"/>
      <c r="AG495" s="4"/>
      <c r="AH495" s="4"/>
      <c r="AI495" s="4"/>
      <c r="AJ495" s="4"/>
      <c r="AK495" s="7"/>
      <c r="AL495" s="25"/>
      <c r="AM495" s="4"/>
      <c r="AN495" s="8"/>
      <c r="AO495" s="8"/>
      <c r="AP495" s="9"/>
    </row>
    <row r="496" spans="1:42" x14ac:dyDescent="0.25">
      <c r="A496" s="1"/>
      <c r="B496" s="2"/>
      <c r="C496" s="3"/>
      <c r="D496" s="4"/>
      <c r="E496" s="25"/>
      <c r="F496" s="4"/>
      <c r="G496" s="4"/>
      <c r="H496" s="4"/>
      <c r="I496" s="4"/>
      <c r="J496" s="4"/>
      <c r="K496" s="4"/>
      <c r="L496" s="4" t="str">
        <f>IF(I496=1,1,IF(J496=1,2,IF(K496=1,3,"")))</f>
        <v/>
      </c>
      <c r="M496" s="4" t="str" cm="1">
        <f t="array" ref="M496">IFERROR(INDEX(Tabelle1[Spalte104],MATCH(1,(Tabelle1[Spalte1]=Tabelle1[[#This Row],[Spalte1]])*(Tabelle1[Spalte16]=Tabelle1[[#This Row],[Spalte15]]-1),0)),"")</f>
        <v/>
      </c>
      <c r="N496" s="4" t="str">
        <f>IF(M496&lt;&gt;"",L496-M496,"")</f>
        <v/>
      </c>
      <c r="O496" s="25"/>
      <c r="P496" s="4"/>
      <c r="Q496" s="4"/>
      <c r="R496" s="4"/>
      <c r="S496" s="4"/>
      <c r="T496" s="4"/>
      <c r="U496" s="4"/>
      <c r="V496" s="4"/>
      <c r="W496" s="5"/>
      <c r="X496" s="5"/>
      <c r="Y496" s="146">
        <f>DAYS360(Tabelle1[[#This Row],[Spalte15]],Tabelle1[[#This Row],[Spalte16]])/30</f>
        <v>0</v>
      </c>
      <c r="Z496" s="25"/>
      <c r="AA496" s="4"/>
      <c r="AB496" s="4"/>
      <c r="AC496" s="6"/>
      <c r="AD496" s="25"/>
      <c r="AE496" s="4"/>
      <c r="AF496" s="4"/>
      <c r="AG496" s="4"/>
      <c r="AH496" s="4"/>
      <c r="AI496" s="4"/>
      <c r="AJ496" s="4"/>
      <c r="AK496" s="7"/>
      <c r="AL496" s="25"/>
      <c r="AM496" s="4"/>
      <c r="AN496" s="8"/>
      <c r="AO496" s="8"/>
      <c r="AP496" s="9"/>
    </row>
    <row r="497" spans="1:42" x14ac:dyDescent="0.25">
      <c r="A497" s="1"/>
      <c r="B497" s="2"/>
      <c r="C497" s="3"/>
      <c r="D497" s="4"/>
      <c r="E497" s="25"/>
      <c r="F497" s="4"/>
      <c r="G497" s="4"/>
      <c r="H497" s="4"/>
      <c r="I497" s="4"/>
      <c r="J497" s="4"/>
      <c r="K497" s="4"/>
      <c r="L497" s="4" t="str">
        <f>IF(I497=1,1,IF(J497=1,2,IF(K497=1,3,"")))</f>
        <v/>
      </c>
      <c r="M497" s="4" t="str" cm="1">
        <f t="array" ref="M497">IFERROR(INDEX(Tabelle1[Spalte104],MATCH(1,(Tabelle1[Spalte1]=Tabelle1[[#This Row],[Spalte1]])*(Tabelle1[Spalte16]=Tabelle1[[#This Row],[Spalte15]]-1),0)),"")</f>
        <v/>
      </c>
      <c r="N497" s="4" t="str">
        <f>IF(M497&lt;&gt;"",L497-M497,"")</f>
        <v/>
      </c>
      <c r="O497" s="25"/>
      <c r="P497" s="4"/>
      <c r="Q497" s="4"/>
      <c r="R497" s="4"/>
      <c r="S497" s="4"/>
      <c r="T497" s="4"/>
      <c r="U497" s="4"/>
      <c r="V497" s="4"/>
      <c r="W497" s="5"/>
      <c r="X497" s="5"/>
      <c r="Y497" s="146">
        <f>DAYS360(Tabelle1[[#This Row],[Spalte15]],Tabelle1[[#This Row],[Spalte16]])/30</f>
        <v>0</v>
      </c>
      <c r="Z497" s="25"/>
      <c r="AA497" s="4"/>
      <c r="AB497" s="4"/>
      <c r="AC497" s="6"/>
      <c r="AD497" s="25"/>
      <c r="AE497" s="4"/>
      <c r="AF497" s="4"/>
      <c r="AG497" s="4"/>
      <c r="AH497" s="4"/>
      <c r="AI497" s="4"/>
      <c r="AJ497" s="4"/>
      <c r="AK497" s="7"/>
      <c r="AL497" s="25"/>
      <c r="AM497" s="4"/>
      <c r="AN497" s="8"/>
      <c r="AO497" s="8"/>
      <c r="AP497" s="9"/>
    </row>
    <row r="498" spans="1:42" x14ac:dyDescent="0.25">
      <c r="A498" s="1"/>
      <c r="B498" s="2"/>
      <c r="C498" s="3"/>
      <c r="D498" s="4"/>
      <c r="E498" s="25"/>
      <c r="F498" s="4"/>
      <c r="G498" s="4"/>
      <c r="H498" s="4"/>
      <c r="I498" s="4"/>
      <c r="J498" s="4"/>
      <c r="K498" s="4"/>
      <c r="L498" s="4" t="str">
        <f>IF(I498=1,1,IF(J498=1,2,IF(K498=1,3,"")))</f>
        <v/>
      </c>
      <c r="M498" s="4" t="str" cm="1">
        <f t="array" ref="M498">IFERROR(INDEX(Tabelle1[Spalte104],MATCH(1,(Tabelle1[Spalte1]=Tabelle1[[#This Row],[Spalte1]])*(Tabelle1[Spalte16]=Tabelle1[[#This Row],[Spalte15]]-1),0)),"")</f>
        <v/>
      </c>
      <c r="N498" s="4" t="str">
        <f>IF(M498&lt;&gt;"",L498-M498,"")</f>
        <v/>
      </c>
      <c r="O498" s="25"/>
      <c r="P498" s="4"/>
      <c r="Q498" s="4"/>
      <c r="R498" s="4"/>
      <c r="S498" s="4"/>
      <c r="T498" s="4"/>
      <c r="U498" s="4"/>
      <c r="V498" s="4"/>
      <c r="W498" s="5"/>
      <c r="X498" s="5"/>
      <c r="Y498" s="146">
        <f>DAYS360(Tabelle1[[#This Row],[Spalte15]],Tabelle1[[#This Row],[Spalte16]])/30</f>
        <v>0</v>
      </c>
      <c r="Z498" s="25"/>
      <c r="AA498" s="4"/>
      <c r="AB498" s="4"/>
      <c r="AC498" s="6"/>
      <c r="AD498" s="25"/>
      <c r="AE498" s="4"/>
      <c r="AF498" s="4"/>
      <c r="AG498" s="4"/>
      <c r="AH498" s="4"/>
      <c r="AI498" s="4"/>
      <c r="AJ498" s="4"/>
      <c r="AK498" s="7"/>
      <c r="AL498" s="25"/>
      <c r="AM498" s="4"/>
      <c r="AN498" s="8"/>
      <c r="AO498" s="8"/>
      <c r="AP498" s="9"/>
    </row>
    <row r="499" spans="1:42" x14ac:dyDescent="0.25">
      <c r="A499" s="1"/>
      <c r="B499" s="2"/>
      <c r="C499" s="3"/>
      <c r="D499" s="4"/>
      <c r="E499" s="25"/>
      <c r="F499" s="4"/>
      <c r="G499" s="4"/>
      <c r="H499" s="4"/>
      <c r="I499" s="4"/>
      <c r="J499" s="4"/>
      <c r="K499" s="4"/>
      <c r="L499" s="4" t="str">
        <f>IF(I499=1,1,IF(J499=1,2,IF(K499=1,3,"")))</f>
        <v/>
      </c>
      <c r="M499" s="4" t="str" cm="1">
        <f t="array" ref="M499">IFERROR(INDEX(Tabelle1[Spalte104],MATCH(1,(Tabelle1[Spalte1]=Tabelle1[[#This Row],[Spalte1]])*(Tabelle1[Spalte16]=Tabelle1[[#This Row],[Spalte15]]-1),0)),"")</f>
        <v/>
      </c>
      <c r="N499" s="4" t="str">
        <f>IF(M499&lt;&gt;"",L499-M499,"")</f>
        <v/>
      </c>
      <c r="O499" s="25"/>
      <c r="P499" s="4"/>
      <c r="Q499" s="4"/>
      <c r="R499" s="4"/>
      <c r="S499" s="4"/>
      <c r="T499" s="4"/>
      <c r="U499" s="4"/>
      <c r="V499" s="4"/>
      <c r="W499" s="5"/>
      <c r="X499" s="5"/>
      <c r="Y499" s="146">
        <f>DAYS360(Tabelle1[[#This Row],[Spalte15]],Tabelle1[[#This Row],[Spalte16]])/30</f>
        <v>0</v>
      </c>
      <c r="Z499" s="25"/>
      <c r="AA499" s="4"/>
      <c r="AB499" s="4"/>
      <c r="AC499" s="6"/>
      <c r="AD499" s="25"/>
      <c r="AE499" s="4"/>
      <c r="AF499" s="4"/>
      <c r="AG499" s="4"/>
      <c r="AH499" s="4"/>
      <c r="AI499" s="4"/>
      <c r="AJ499" s="4"/>
      <c r="AK499" s="7"/>
      <c r="AL499" s="25"/>
      <c r="AM499" s="4"/>
      <c r="AN499" s="8"/>
      <c r="AO499" s="8"/>
      <c r="AP499" s="9"/>
    </row>
    <row r="500" spans="1:42" x14ac:dyDescent="0.25">
      <c r="A500" s="1"/>
      <c r="B500" s="2"/>
      <c r="C500" s="3"/>
      <c r="D500" s="4"/>
      <c r="E500" s="25"/>
      <c r="F500" s="4"/>
      <c r="G500" s="4"/>
      <c r="H500" s="4"/>
      <c r="I500" s="4"/>
      <c r="J500" s="4"/>
      <c r="K500" s="4"/>
      <c r="L500" s="4" t="str">
        <f>IF(I500=1,1,IF(J500=1,2,IF(K500=1,3,"")))</f>
        <v/>
      </c>
      <c r="M500" s="4" t="str" cm="1">
        <f t="array" ref="M500">IFERROR(INDEX(Tabelle1[Spalte104],MATCH(1,(Tabelle1[Spalte1]=Tabelle1[[#This Row],[Spalte1]])*(Tabelle1[Spalte16]=Tabelle1[[#This Row],[Spalte15]]-1),0)),"")</f>
        <v/>
      </c>
      <c r="N500" s="4" t="str">
        <f>IF(M500&lt;&gt;"",L500-M500,"")</f>
        <v/>
      </c>
      <c r="O500" s="25"/>
      <c r="P500" s="4"/>
      <c r="Q500" s="4"/>
      <c r="R500" s="4"/>
      <c r="S500" s="4"/>
      <c r="T500" s="4"/>
      <c r="U500" s="4"/>
      <c r="V500" s="4"/>
      <c r="W500" s="5"/>
      <c r="X500" s="5"/>
      <c r="Y500" s="146">
        <f>DAYS360(Tabelle1[[#This Row],[Spalte15]],Tabelle1[[#This Row],[Spalte16]])/30</f>
        <v>0</v>
      </c>
      <c r="Z500" s="25"/>
      <c r="AA500" s="4"/>
      <c r="AB500" s="4"/>
      <c r="AC500" s="6"/>
      <c r="AD500" s="25"/>
      <c r="AE500" s="4"/>
      <c r="AF500" s="4"/>
      <c r="AG500" s="4"/>
      <c r="AH500" s="4"/>
      <c r="AI500" s="4"/>
      <c r="AJ500" s="4"/>
      <c r="AK500" s="7"/>
      <c r="AL500" s="25"/>
      <c r="AM500" s="4"/>
      <c r="AN500" s="8"/>
      <c r="AO500" s="8"/>
      <c r="AP500" s="9"/>
    </row>
    <row r="501" spans="1:42" x14ac:dyDescent="0.25">
      <c r="A501" s="1"/>
      <c r="B501" s="2"/>
      <c r="C501" s="3"/>
      <c r="D501" s="4"/>
      <c r="E501" s="25"/>
      <c r="F501" s="4"/>
      <c r="G501" s="4"/>
      <c r="H501" s="4"/>
      <c r="I501" s="4"/>
      <c r="J501" s="4"/>
      <c r="K501" s="4"/>
      <c r="L501" s="4" t="str">
        <f>IF(I501=1,1,IF(J501=1,2,IF(K501=1,3,"")))</f>
        <v/>
      </c>
      <c r="M501" s="4" t="str" cm="1">
        <f t="array" ref="M501">IFERROR(INDEX(Tabelle1[Spalte104],MATCH(1,(Tabelle1[Spalte1]=Tabelle1[[#This Row],[Spalte1]])*(Tabelle1[Spalte16]=Tabelle1[[#This Row],[Spalte15]]-1),0)),"")</f>
        <v/>
      </c>
      <c r="N501" s="4" t="str">
        <f>IF(M501&lt;&gt;"",L501-M501,"")</f>
        <v/>
      </c>
      <c r="O501" s="25"/>
      <c r="P501" s="4"/>
      <c r="Q501" s="4"/>
      <c r="R501" s="4"/>
      <c r="S501" s="4"/>
      <c r="T501" s="4"/>
      <c r="U501" s="4"/>
      <c r="V501" s="4"/>
      <c r="W501" s="5"/>
      <c r="X501" s="5"/>
      <c r="Y501" s="146">
        <f>DAYS360(Tabelle1[[#This Row],[Spalte15]],Tabelle1[[#This Row],[Spalte16]])/30</f>
        <v>0</v>
      </c>
      <c r="Z501" s="25"/>
      <c r="AA501" s="4"/>
      <c r="AB501" s="4"/>
      <c r="AC501" s="6"/>
      <c r="AD501" s="25"/>
      <c r="AE501" s="4"/>
      <c r="AF501" s="4"/>
      <c r="AG501" s="4"/>
      <c r="AH501" s="4"/>
      <c r="AI501" s="4"/>
      <c r="AJ501" s="4"/>
      <c r="AK501" s="7"/>
      <c r="AL501" s="25"/>
      <c r="AM501" s="4"/>
      <c r="AN501" s="8"/>
      <c r="AO501" s="8"/>
      <c r="AP501" s="9"/>
    </row>
    <row r="502" spans="1:42" x14ac:dyDescent="0.25">
      <c r="A502" s="1"/>
      <c r="B502" s="2"/>
      <c r="C502" s="3"/>
      <c r="D502" s="4"/>
      <c r="E502" s="25"/>
      <c r="F502" s="4"/>
      <c r="G502" s="4"/>
      <c r="H502" s="4"/>
      <c r="I502" s="4"/>
      <c r="J502" s="4"/>
      <c r="K502" s="4"/>
      <c r="L502" s="4" t="str">
        <f>IF(I502=1,1,IF(J502=1,2,IF(K502=1,3,"")))</f>
        <v/>
      </c>
      <c r="M502" s="4" t="str" cm="1">
        <f t="array" ref="M502">IFERROR(INDEX(Tabelle1[Spalte104],MATCH(1,(Tabelle1[Spalte1]=Tabelle1[[#This Row],[Spalte1]])*(Tabelle1[Spalte16]=Tabelle1[[#This Row],[Spalte15]]-1),0)),"")</f>
        <v/>
      </c>
      <c r="N502" s="4" t="str">
        <f>IF(M502&lt;&gt;"",L502-M502,"")</f>
        <v/>
      </c>
      <c r="O502" s="25"/>
      <c r="P502" s="4"/>
      <c r="Q502" s="4"/>
      <c r="R502" s="4"/>
      <c r="S502" s="4"/>
      <c r="T502" s="4"/>
      <c r="U502" s="4"/>
      <c r="V502" s="4"/>
      <c r="W502" s="5"/>
      <c r="X502" s="5"/>
      <c r="Y502" s="146">
        <f>DAYS360(Tabelle1[[#This Row],[Spalte15]],Tabelle1[[#This Row],[Spalte16]])/30</f>
        <v>0</v>
      </c>
      <c r="Z502" s="25"/>
      <c r="AA502" s="4"/>
      <c r="AB502" s="4"/>
      <c r="AC502" s="6"/>
      <c r="AD502" s="25"/>
      <c r="AE502" s="4"/>
      <c r="AF502" s="4"/>
      <c r="AG502" s="4"/>
      <c r="AH502" s="4"/>
      <c r="AI502" s="4"/>
      <c r="AJ502" s="4"/>
      <c r="AK502" s="7"/>
      <c r="AL502" s="25"/>
      <c r="AM502" s="4"/>
      <c r="AN502" s="8"/>
      <c r="AO502" s="8"/>
      <c r="AP502" s="9"/>
    </row>
    <row r="503" spans="1:42" x14ac:dyDescent="0.25">
      <c r="A503" s="1"/>
      <c r="B503" s="2"/>
      <c r="C503" s="3"/>
      <c r="D503" s="4"/>
      <c r="E503" s="25"/>
      <c r="F503" s="4"/>
      <c r="G503" s="4"/>
      <c r="H503" s="4"/>
      <c r="I503" s="4"/>
      <c r="J503" s="4"/>
      <c r="K503" s="4"/>
      <c r="L503" s="4" t="str">
        <f>IF(I503=1,1,IF(J503=1,2,IF(K503=1,3,"")))</f>
        <v/>
      </c>
      <c r="M503" s="4" t="str" cm="1">
        <f t="array" ref="M503">IFERROR(INDEX(Tabelle1[Spalte104],MATCH(1,(Tabelle1[Spalte1]=Tabelle1[[#This Row],[Spalte1]])*(Tabelle1[Spalte16]=Tabelle1[[#This Row],[Spalte15]]-1),0)),"")</f>
        <v/>
      </c>
      <c r="N503" s="4" t="str">
        <f>IF(M503&lt;&gt;"",L503-M503,"")</f>
        <v/>
      </c>
      <c r="O503" s="25"/>
      <c r="P503" s="4"/>
      <c r="Q503" s="4"/>
      <c r="R503" s="4"/>
      <c r="S503" s="4"/>
      <c r="T503" s="4"/>
      <c r="U503" s="4"/>
      <c r="V503" s="4"/>
      <c r="W503" s="5"/>
      <c r="X503" s="5"/>
      <c r="Y503" s="146">
        <f>DAYS360(Tabelle1[[#This Row],[Spalte15]],Tabelle1[[#This Row],[Spalte16]])/30</f>
        <v>0</v>
      </c>
      <c r="Z503" s="25"/>
      <c r="AA503" s="4"/>
      <c r="AB503" s="4"/>
      <c r="AC503" s="6"/>
      <c r="AD503" s="25"/>
      <c r="AE503" s="4"/>
      <c r="AF503" s="4"/>
      <c r="AG503" s="4"/>
      <c r="AH503" s="4"/>
      <c r="AI503" s="4"/>
      <c r="AJ503" s="4"/>
      <c r="AK503" s="7"/>
      <c r="AL503" s="25"/>
      <c r="AM503" s="4"/>
      <c r="AN503" s="8"/>
      <c r="AO503" s="8"/>
      <c r="AP503" s="9"/>
    </row>
    <row r="504" spans="1:42" x14ac:dyDescent="0.25">
      <c r="A504" s="1"/>
      <c r="B504" s="2"/>
      <c r="C504" s="3"/>
      <c r="D504" s="4"/>
      <c r="E504" s="25"/>
      <c r="F504" s="4"/>
      <c r="G504" s="4"/>
      <c r="H504" s="4"/>
      <c r="I504" s="4"/>
      <c r="J504" s="4"/>
      <c r="K504" s="4"/>
      <c r="L504" s="4" t="str">
        <f>IF(I504=1,1,IF(J504=1,2,IF(K504=1,3,"")))</f>
        <v/>
      </c>
      <c r="M504" s="4" t="str" cm="1">
        <f t="array" ref="M504">IFERROR(INDEX(Tabelle1[Spalte104],MATCH(1,(Tabelle1[Spalte1]=Tabelle1[[#This Row],[Spalte1]])*(Tabelle1[Spalte16]=Tabelle1[[#This Row],[Spalte15]]-1),0)),"")</f>
        <v/>
      </c>
      <c r="N504" s="4" t="str">
        <f>IF(M504&lt;&gt;"",L504-M504,"")</f>
        <v/>
      </c>
      <c r="O504" s="25"/>
      <c r="P504" s="4"/>
      <c r="Q504" s="4"/>
      <c r="R504" s="4"/>
      <c r="S504" s="4"/>
      <c r="T504" s="4"/>
      <c r="U504" s="4"/>
      <c r="V504" s="4"/>
      <c r="W504" s="5"/>
      <c r="X504" s="5"/>
      <c r="Y504" s="146">
        <f>DAYS360(Tabelle1[[#This Row],[Spalte15]],Tabelle1[[#This Row],[Spalte16]])/30</f>
        <v>0</v>
      </c>
      <c r="Z504" s="25"/>
      <c r="AA504" s="4"/>
      <c r="AB504" s="4"/>
      <c r="AC504" s="6"/>
      <c r="AD504" s="25"/>
      <c r="AE504" s="4"/>
      <c r="AF504" s="4"/>
      <c r="AG504" s="4"/>
      <c r="AH504" s="4"/>
      <c r="AI504" s="4"/>
      <c r="AJ504" s="4"/>
      <c r="AK504" s="7"/>
      <c r="AL504" s="25"/>
      <c r="AM504" s="4"/>
      <c r="AN504" s="8"/>
      <c r="AO504" s="8"/>
      <c r="AP504" s="9"/>
    </row>
    <row r="505" spans="1:42" x14ac:dyDescent="0.25">
      <c r="A505" s="1"/>
      <c r="B505" s="2"/>
      <c r="C505" s="3"/>
      <c r="D505" s="4"/>
      <c r="E505" s="25"/>
      <c r="F505" s="4"/>
      <c r="G505" s="4"/>
      <c r="H505" s="4"/>
      <c r="I505" s="4"/>
      <c r="J505" s="4"/>
      <c r="K505" s="4"/>
      <c r="L505" s="4" t="str">
        <f>IF(I505=1,1,IF(J505=1,2,IF(K505=1,3,"")))</f>
        <v/>
      </c>
      <c r="M505" s="4" t="str" cm="1">
        <f t="array" ref="M505">IFERROR(INDEX(Tabelle1[Spalte104],MATCH(1,(Tabelle1[Spalte1]=Tabelle1[[#This Row],[Spalte1]])*(Tabelle1[Spalte16]=Tabelle1[[#This Row],[Spalte15]]-1),0)),"")</f>
        <v/>
      </c>
      <c r="N505" s="4" t="str">
        <f>IF(M505&lt;&gt;"",L505-M505,"")</f>
        <v/>
      </c>
      <c r="O505" s="25"/>
      <c r="P505" s="4"/>
      <c r="Q505" s="4"/>
      <c r="R505" s="4"/>
      <c r="S505" s="4"/>
      <c r="T505" s="4"/>
      <c r="U505" s="4"/>
      <c r="V505" s="4"/>
      <c r="W505" s="5"/>
      <c r="X505" s="5"/>
      <c r="Y505" s="146">
        <f>DAYS360(Tabelle1[[#This Row],[Spalte15]],Tabelle1[[#This Row],[Spalte16]])/30</f>
        <v>0</v>
      </c>
      <c r="Z505" s="25"/>
      <c r="AA505" s="4"/>
      <c r="AB505" s="4"/>
      <c r="AC505" s="6"/>
      <c r="AD505" s="25"/>
      <c r="AE505" s="4"/>
      <c r="AF505" s="4"/>
      <c r="AG505" s="4"/>
      <c r="AH505" s="4"/>
      <c r="AI505" s="4"/>
      <c r="AJ505" s="4"/>
      <c r="AK505" s="7"/>
      <c r="AL505" s="25"/>
      <c r="AM505" s="4"/>
      <c r="AN505" s="8"/>
      <c r="AO505" s="8"/>
      <c r="AP505" s="9"/>
    </row>
    <row r="506" spans="1:42" x14ac:dyDescent="0.25">
      <c r="A506" s="1"/>
      <c r="B506" s="2"/>
      <c r="C506" s="3"/>
      <c r="D506" s="4"/>
      <c r="E506" s="25"/>
      <c r="F506" s="4"/>
      <c r="G506" s="4"/>
      <c r="H506" s="4"/>
      <c r="I506" s="4"/>
      <c r="J506" s="4"/>
      <c r="K506" s="4"/>
      <c r="L506" s="4" t="str">
        <f>IF(I506=1,1,IF(J506=1,2,IF(K506=1,3,"")))</f>
        <v/>
      </c>
      <c r="M506" s="4" t="str" cm="1">
        <f t="array" ref="M506">IFERROR(INDEX(Tabelle1[Spalte104],MATCH(1,(Tabelle1[Spalte1]=Tabelle1[[#This Row],[Spalte1]])*(Tabelle1[Spalte16]=Tabelle1[[#This Row],[Spalte15]]-1),0)),"")</f>
        <v/>
      </c>
      <c r="N506" s="4" t="str">
        <f>IF(M506&lt;&gt;"",L506-M506,"")</f>
        <v/>
      </c>
      <c r="O506" s="25"/>
      <c r="P506" s="4"/>
      <c r="Q506" s="4"/>
      <c r="R506" s="4"/>
      <c r="S506" s="4"/>
      <c r="T506" s="4"/>
      <c r="U506" s="4"/>
      <c r="V506" s="4"/>
      <c r="W506" s="5"/>
      <c r="X506" s="5"/>
      <c r="Y506" s="146">
        <f>DAYS360(Tabelle1[[#This Row],[Spalte15]],Tabelle1[[#This Row],[Spalte16]])/30</f>
        <v>0</v>
      </c>
      <c r="Z506" s="25"/>
      <c r="AA506" s="4"/>
      <c r="AB506" s="4"/>
      <c r="AC506" s="6"/>
      <c r="AD506" s="25"/>
      <c r="AE506" s="4"/>
      <c r="AF506" s="4"/>
      <c r="AG506" s="4"/>
      <c r="AH506" s="4"/>
      <c r="AI506" s="4"/>
      <c r="AJ506" s="4"/>
      <c r="AK506" s="7"/>
      <c r="AL506" s="25"/>
      <c r="AM506" s="4"/>
      <c r="AN506" s="8"/>
      <c r="AO506" s="8"/>
      <c r="AP506" s="9"/>
    </row>
    <row r="507" spans="1:42" x14ac:dyDescent="0.25">
      <c r="A507" s="1"/>
      <c r="B507" s="2"/>
      <c r="C507" s="3"/>
      <c r="D507" s="4"/>
      <c r="E507" s="25"/>
      <c r="F507" s="4"/>
      <c r="G507" s="4"/>
      <c r="H507" s="4"/>
      <c r="I507" s="4"/>
      <c r="J507" s="4"/>
      <c r="K507" s="4"/>
      <c r="L507" s="4" t="str">
        <f>IF(I507=1,1,IF(J507=1,2,IF(K507=1,3,"")))</f>
        <v/>
      </c>
      <c r="M507" s="4" t="str" cm="1">
        <f t="array" ref="M507">IFERROR(INDEX(Tabelle1[Spalte104],MATCH(1,(Tabelle1[Spalte1]=Tabelle1[[#This Row],[Spalte1]])*(Tabelle1[Spalte16]=Tabelle1[[#This Row],[Spalte15]]-1),0)),"")</f>
        <v/>
      </c>
      <c r="N507" s="4" t="str">
        <f>IF(M507&lt;&gt;"",L507-M507,"")</f>
        <v/>
      </c>
      <c r="O507" s="25"/>
      <c r="P507" s="4"/>
      <c r="Q507" s="4"/>
      <c r="R507" s="4"/>
      <c r="S507" s="4"/>
      <c r="T507" s="4"/>
      <c r="U507" s="4"/>
      <c r="V507" s="4"/>
      <c r="W507" s="5"/>
      <c r="X507" s="5"/>
      <c r="Y507" s="146">
        <f>DAYS360(Tabelle1[[#This Row],[Spalte15]],Tabelle1[[#This Row],[Spalte16]])/30</f>
        <v>0</v>
      </c>
      <c r="Z507" s="25"/>
      <c r="AA507" s="4"/>
      <c r="AB507" s="4"/>
      <c r="AC507" s="6"/>
      <c r="AD507" s="25"/>
      <c r="AE507" s="4"/>
      <c r="AF507" s="4"/>
      <c r="AG507" s="4"/>
      <c r="AH507" s="4"/>
      <c r="AI507" s="4"/>
      <c r="AJ507" s="4"/>
      <c r="AK507" s="7"/>
      <c r="AL507" s="25"/>
      <c r="AM507" s="4"/>
      <c r="AN507" s="8"/>
      <c r="AO507" s="8"/>
      <c r="AP507" s="9"/>
    </row>
    <row r="508" spans="1:42" x14ac:dyDescent="0.25">
      <c r="A508" s="1"/>
      <c r="B508" s="2"/>
      <c r="C508" s="3"/>
      <c r="D508" s="4"/>
      <c r="E508" s="25"/>
      <c r="F508" s="4"/>
      <c r="G508" s="4"/>
      <c r="H508" s="4"/>
      <c r="I508" s="4"/>
      <c r="J508" s="4"/>
      <c r="K508" s="4"/>
      <c r="L508" s="4" t="str">
        <f>IF(I508=1,1,IF(J508=1,2,IF(K508=1,3,"")))</f>
        <v/>
      </c>
      <c r="M508" s="4" t="str" cm="1">
        <f t="array" ref="M508">IFERROR(INDEX(Tabelle1[Spalte104],MATCH(1,(Tabelle1[Spalte1]=Tabelle1[[#This Row],[Spalte1]])*(Tabelle1[Spalte16]=Tabelle1[[#This Row],[Spalte15]]-1),0)),"")</f>
        <v/>
      </c>
      <c r="N508" s="4" t="str">
        <f>IF(M508&lt;&gt;"",L508-M508,"")</f>
        <v/>
      </c>
      <c r="O508" s="25"/>
      <c r="P508" s="4"/>
      <c r="Q508" s="4"/>
      <c r="R508" s="4"/>
      <c r="S508" s="4"/>
      <c r="T508" s="4"/>
      <c r="U508" s="4"/>
      <c r="V508" s="4"/>
      <c r="W508" s="5"/>
      <c r="X508" s="5"/>
      <c r="Y508" s="146">
        <f>DAYS360(Tabelle1[[#This Row],[Spalte15]],Tabelle1[[#This Row],[Spalte16]])/30</f>
        <v>0</v>
      </c>
      <c r="Z508" s="25"/>
      <c r="AA508" s="4"/>
      <c r="AB508" s="4"/>
      <c r="AC508" s="6"/>
      <c r="AD508" s="25"/>
      <c r="AE508" s="4"/>
      <c r="AF508" s="4"/>
      <c r="AG508" s="4"/>
      <c r="AH508" s="4"/>
      <c r="AI508" s="4"/>
      <c r="AJ508" s="4"/>
      <c r="AK508" s="7"/>
      <c r="AL508" s="25"/>
      <c r="AM508" s="4"/>
      <c r="AN508" s="8"/>
      <c r="AO508" s="8"/>
      <c r="AP508" s="9"/>
    </row>
    <row r="509" spans="1:42" x14ac:dyDescent="0.25">
      <c r="A509" s="1"/>
      <c r="B509" s="2"/>
      <c r="C509" s="3"/>
      <c r="D509" s="4"/>
      <c r="E509" s="25"/>
      <c r="F509" s="4"/>
      <c r="G509" s="4"/>
      <c r="H509" s="4"/>
      <c r="I509" s="4"/>
      <c r="J509" s="4"/>
      <c r="K509" s="4"/>
      <c r="L509" s="4" t="str">
        <f>IF(I509=1,1,IF(J509=1,2,IF(K509=1,3,"")))</f>
        <v/>
      </c>
      <c r="M509" s="4" t="str" cm="1">
        <f t="array" ref="M509">IFERROR(INDEX(Tabelle1[Spalte104],MATCH(1,(Tabelle1[Spalte1]=Tabelle1[[#This Row],[Spalte1]])*(Tabelle1[Spalte16]=Tabelle1[[#This Row],[Spalte15]]-1),0)),"")</f>
        <v/>
      </c>
      <c r="N509" s="4" t="str">
        <f>IF(M509&lt;&gt;"",L509-M509,"")</f>
        <v/>
      </c>
      <c r="O509" s="25"/>
      <c r="P509" s="4"/>
      <c r="Q509" s="4"/>
      <c r="R509" s="4"/>
      <c r="S509" s="4"/>
      <c r="T509" s="4"/>
      <c r="U509" s="4"/>
      <c r="V509" s="4"/>
      <c r="W509" s="5"/>
      <c r="X509" s="5"/>
      <c r="Y509" s="146">
        <f>DAYS360(Tabelle1[[#This Row],[Spalte15]],Tabelle1[[#This Row],[Spalte16]])/30</f>
        <v>0</v>
      </c>
      <c r="Z509" s="25"/>
      <c r="AA509" s="4"/>
      <c r="AB509" s="4"/>
      <c r="AC509" s="6"/>
      <c r="AD509" s="25"/>
      <c r="AE509" s="4"/>
      <c r="AF509" s="4"/>
      <c r="AG509" s="4"/>
      <c r="AH509" s="4"/>
      <c r="AI509" s="4"/>
      <c r="AJ509" s="4"/>
      <c r="AK509" s="7"/>
      <c r="AL509" s="25"/>
      <c r="AM509" s="4"/>
      <c r="AN509" s="8"/>
      <c r="AO509" s="8"/>
      <c r="AP509" s="9"/>
    </row>
    <row r="510" spans="1:42" x14ac:dyDescent="0.25">
      <c r="A510" s="1"/>
      <c r="B510" s="2"/>
      <c r="C510" s="3"/>
      <c r="D510" s="4"/>
      <c r="E510" s="25"/>
      <c r="F510" s="4"/>
      <c r="G510" s="4"/>
      <c r="H510" s="4"/>
      <c r="I510" s="4"/>
      <c r="J510" s="4"/>
      <c r="K510" s="4"/>
      <c r="L510" s="4" t="str">
        <f>IF(I510=1,1,IF(J510=1,2,IF(K510=1,3,"")))</f>
        <v/>
      </c>
      <c r="M510" s="4" t="str" cm="1">
        <f t="array" ref="M510">IFERROR(INDEX(Tabelle1[Spalte104],MATCH(1,(Tabelle1[Spalte1]=Tabelle1[[#This Row],[Spalte1]])*(Tabelle1[Spalte16]=Tabelle1[[#This Row],[Spalte15]]-1),0)),"")</f>
        <v/>
      </c>
      <c r="N510" s="4" t="str">
        <f>IF(M510&lt;&gt;"",L510-M510,"")</f>
        <v/>
      </c>
      <c r="O510" s="25"/>
      <c r="P510" s="4"/>
      <c r="Q510" s="4"/>
      <c r="R510" s="4"/>
      <c r="S510" s="4"/>
      <c r="T510" s="4"/>
      <c r="U510" s="4"/>
      <c r="V510" s="4"/>
      <c r="W510" s="5"/>
      <c r="X510" s="5"/>
      <c r="Y510" s="146">
        <f>DAYS360(Tabelle1[[#This Row],[Spalte15]],Tabelle1[[#This Row],[Spalte16]])/30</f>
        <v>0</v>
      </c>
      <c r="Z510" s="25"/>
      <c r="AA510" s="4"/>
      <c r="AB510" s="4"/>
      <c r="AC510" s="6"/>
      <c r="AD510" s="25"/>
      <c r="AE510" s="4"/>
      <c r="AF510" s="4"/>
      <c r="AG510" s="4"/>
      <c r="AH510" s="4"/>
      <c r="AI510" s="4"/>
      <c r="AJ510" s="4"/>
      <c r="AK510" s="7"/>
      <c r="AL510" s="25"/>
      <c r="AM510" s="4"/>
      <c r="AN510" s="8"/>
      <c r="AO510" s="8"/>
      <c r="AP510" s="9"/>
    </row>
    <row r="511" spans="1:42" x14ac:dyDescent="0.25">
      <c r="A511" s="1"/>
      <c r="B511" s="2"/>
      <c r="C511" s="3"/>
      <c r="D511" s="4"/>
      <c r="E511" s="25"/>
      <c r="F511" s="4"/>
      <c r="G511" s="4"/>
      <c r="H511" s="4"/>
      <c r="I511" s="4"/>
      <c r="J511" s="4"/>
      <c r="K511" s="4"/>
      <c r="L511" s="4" t="str">
        <f>IF(I511=1,1,IF(J511=1,2,IF(K511=1,3,"")))</f>
        <v/>
      </c>
      <c r="M511" s="4" t="str" cm="1">
        <f t="array" ref="M511">IFERROR(INDEX(Tabelle1[Spalte104],MATCH(1,(Tabelle1[Spalte1]=Tabelle1[[#This Row],[Spalte1]])*(Tabelle1[Spalte16]=Tabelle1[[#This Row],[Spalte15]]-1),0)),"")</f>
        <v/>
      </c>
      <c r="N511" s="4" t="str">
        <f>IF(M511&lt;&gt;"",L511-M511,"")</f>
        <v/>
      </c>
      <c r="O511" s="25"/>
      <c r="P511" s="4"/>
      <c r="Q511" s="4"/>
      <c r="R511" s="4"/>
      <c r="S511" s="4"/>
      <c r="T511" s="4"/>
      <c r="U511" s="4"/>
      <c r="V511" s="4"/>
      <c r="W511" s="5"/>
      <c r="X511" s="5"/>
      <c r="Y511" s="146">
        <f>DAYS360(Tabelle1[[#This Row],[Spalte15]],Tabelle1[[#This Row],[Spalte16]])/30</f>
        <v>0</v>
      </c>
      <c r="Z511" s="25"/>
      <c r="AA511" s="4"/>
      <c r="AB511" s="4"/>
      <c r="AC511" s="6"/>
      <c r="AD511" s="25"/>
      <c r="AE511" s="4"/>
      <c r="AF511" s="4"/>
      <c r="AG511" s="4"/>
      <c r="AH511" s="4"/>
      <c r="AI511" s="4"/>
      <c r="AJ511" s="4"/>
      <c r="AK511" s="7"/>
      <c r="AL511" s="25"/>
      <c r="AM511" s="4"/>
      <c r="AN511" s="8"/>
      <c r="AO511" s="8"/>
      <c r="AP511" s="9"/>
    </row>
    <row r="512" spans="1:42" x14ac:dyDescent="0.25">
      <c r="A512" s="1"/>
      <c r="B512" s="2"/>
      <c r="C512" s="3"/>
      <c r="D512" s="4"/>
      <c r="E512" s="25"/>
      <c r="F512" s="4"/>
      <c r="G512" s="4"/>
      <c r="H512" s="4"/>
      <c r="I512" s="4"/>
      <c r="J512" s="4"/>
      <c r="K512" s="4"/>
      <c r="L512" s="4" t="str">
        <f>IF(I512=1,1,IF(J512=1,2,IF(K512=1,3,"")))</f>
        <v/>
      </c>
      <c r="M512" s="4" t="str" cm="1">
        <f t="array" ref="M512">IFERROR(INDEX(Tabelle1[Spalte104],MATCH(1,(Tabelle1[Spalte1]=Tabelle1[[#This Row],[Spalte1]])*(Tabelle1[Spalte16]=Tabelle1[[#This Row],[Spalte15]]-1),0)),"")</f>
        <v/>
      </c>
      <c r="N512" s="4" t="str">
        <f>IF(M512&lt;&gt;"",L512-M512,"")</f>
        <v/>
      </c>
      <c r="O512" s="25"/>
      <c r="P512" s="4"/>
      <c r="Q512" s="4"/>
      <c r="R512" s="4"/>
      <c r="S512" s="4"/>
      <c r="T512" s="4"/>
      <c r="U512" s="4"/>
      <c r="V512" s="4"/>
      <c r="W512" s="5"/>
      <c r="X512" s="5"/>
      <c r="Y512" s="146">
        <f>DAYS360(Tabelle1[[#This Row],[Spalte15]],Tabelle1[[#This Row],[Spalte16]])/30</f>
        <v>0</v>
      </c>
      <c r="Z512" s="25"/>
      <c r="AA512" s="4"/>
      <c r="AB512" s="4"/>
      <c r="AC512" s="6"/>
      <c r="AD512" s="25"/>
      <c r="AE512" s="4"/>
      <c r="AF512" s="4"/>
      <c r="AG512" s="4"/>
      <c r="AH512" s="4"/>
      <c r="AI512" s="4"/>
      <c r="AJ512" s="4"/>
      <c r="AK512" s="7"/>
      <c r="AL512" s="25"/>
      <c r="AM512" s="4"/>
      <c r="AN512" s="8"/>
      <c r="AO512" s="8"/>
      <c r="AP512" s="9"/>
    </row>
    <row r="513" spans="1:42" x14ac:dyDescent="0.25">
      <c r="A513" s="1"/>
      <c r="B513" s="2"/>
      <c r="C513" s="3"/>
      <c r="D513" s="4"/>
      <c r="E513" s="25"/>
      <c r="F513" s="4"/>
      <c r="G513" s="4"/>
      <c r="H513" s="4"/>
      <c r="I513" s="4"/>
      <c r="J513" s="4"/>
      <c r="K513" s="4"/>
      <c r="L513" s="4" t="str">
        <f>IF(I513=1,1,IF(J513=1,2,IF(K513=1,3,"")))</f>
        <v/>
      </c>
      <c r="M513" s="4" t="str" cm="1">
        <f t="array" ref="M513">IFERROR(INDEX(Tabelle1[Spalte104],MATCH(1,(Tabelle1[Spalte1]=Tabelle1[[#This Row],[Spalte1]])*(Tabelle1[Spalte16]=Tabelle1[[#This Row],[Spalte15]]-1),0)),"")</f>
        <v/>
      </c>
      <c r="N513" s="4" t="str">
        <f>IF(M513&lt;&gt;"",L513-M513,"")</f>
        <v/>
      </c>
      <c r="O513" s="25"/>
      <c r="P513" s="4"/>
      <c r="Q513" s="4"/>
      <c r="R513" s="4"/>
      <c r="S513" s="4"/>
      <c r="T513" s="4"/>
      <c r="U513" s="4"/>
      <c r="V513" s="4"/>
      <c r="W513" s="5"/>
      <c r="X513" s="5"/>
      <c r="Y513" s="146">
        <f>DAYS360(Tabelle1[[#This Row],[Spalte15]],Tabelle1[[#This Row],[Spalte16]])/30</f>
        <v>0</v>
      </c>
      <c r="Z513" s="25"/>
      <c r="AA513" s="4"/>
      <c r="AB513" s="4"/>
      <c r="AC513" s="6"/>
      <c r="AD513" s="25"/>
      <c r="AE513" s="4"/>
      <c r="AF513" s="4"/>
      <c r="AG513" s="4"/>
      <c r="AH513" s="4"/>
      <c r="AI513" s="4"/>
      <c r="AJ513" s="4"/>
      <c r="AK513" s="7"/>
      <c r="AL513" s="25"/>
      <c r="AM513" s="4"/>
      <c r="AN513" s="8"/>
      <c r="AO513" s="8"/>
      <c r="AP513" s="9"/>
    </row>
    <row r="514" spans="1:42" x14ac:dyDescent="0.25">
      <c r="A514" s="1"/>
      <c r="B514" s="2"/>
      <c r="C514" s="3"/>
      <c r="D514" s="4"/>
      <c r="E514" s="25"/>
      <c r="F514" s="4"/>
      <c r="G514" s="4"/>
      <c r="H514" s="4"/>
      <c r="I514" s="4"/>
      <c r="J514" s="4"/>
      <c r="K514" s="4"/>
      <c r="L514" s="4" t="str">
        <f>IF(I514=1,1,IF(J514=1,2,IF(K514=1,3,"")))</f>
        <v/>
      </c>
      <c r="M514" s="4" t="str" cm="1">
        <f t="array" ref="M514">IFERROR(INDEX(Tabelle1[Spalte104],MATCH(1,(Tabelle1[Spalte1]=Tabelle1[[#This Row],[Spalte1]])*(Tabelle1[Spalte16]=Tabelle1[[#This Row],[Spalte15]]-1),0)),"")</f>
        <v/>
      </c>
      <c r="N514" s="4" t="str">
        <f>IF(M514&lt;&gt;"",L514-M514,"")</f>
        <v/>
      </c>
      <c r="O514" s="25"/>
      <c r="P514" s="4"/>
      <c r="Q514" s="4"/>
      <c r="R514" s="4"/>
      <c r="S514" s="4"/>
      <c r="T514" s="4"/>
      <c r="U514" s="4"/>
      <c r="V514" s="4"/>
      <c r="W514" s="5"/>
      <c r="X514" s="5"/>
      <c r="Y514" s="146">
        <f>DAYS360(Tabelle1[[#This Row],[Spalte15]],Tabelle1[[#This Row],[Spalte16]])/30</f>
        <v>0</v>
      </c>
      <c r="Z514" s="25"/>
      <c r="AA514" s="4"/>
      <c r="AB514" s="4"/>
      <c r="AC514" s="6"/>
      <c r="AD514" s="25"/>
      <c r="AE514" s="4"/>
      <c r="AF514" s="4"/>
      <c r="AG514" s="4"/>
      <c r="AH514" s="4"/>
      <c r="AI514" s="4"/>
      <c r="AJ514" s="4"/>
      <c r="AK514" s="7"/>
      <c r="AL514" s="25"/>
      <c r="AM514" s="4"/>
      <c r="AN514" s="8"/>
      <c r="AO514" s="8"/>
      <c r="AP514" s="9"/>
    </row>
    <row r="515" spans="1:42" x14ac:dyDescent="0.25">
      <c r="A515" s="1"/>
      <c r="B515" s="2"/>
      <c r="C515" s="3"/>
      <c r="D515" s="4"/>
      <c r="E515" s="25"/>
      <c r="F515" s="4"/>
      <c r="G515" s="4"/>
      <c r="H515" s="4"/>
      <c r="I515" s="4"/>
      <c r="J515" s="4"/>
      <c r="K515" s="4"/>
      <c r="L515" s="4" t="str">
        <f>IF(I515=1,1,IF(J515=1,2,IF(K515=1,3,"")))</f>
        <v/>
      </c>
      <c r="M515" s="4" t="str" cm="1">
        <f t="array" ref="M515">IFERROR(INDEX(Tabelle1[Spalte104],MATCH(1,(Tabelle1[Spalte1]=Tabelle1[[#This Row],[Spalte1]])*(Tabelle1[Spalte16]=Tabelle1[[#This Row],[Spalte15]]-1),0)),"")</f>
        <v/>
      </c>
      <c r="N515" s="4" t="str">
        <f>IF(M515&lt;&gt;"",L515-M515,"")</f>
        <v/>
      </c>
      <c r="O515" s="25"/>
      <c r="P515" s="4"/>
      <c r="Q515" s="4"/>
      <c r="R515" s="4"/>
      <c r="S515" s="4"/>
      <c r="T515" s="4"/>
      <c r="U515" s="4"/>
      <c r="V515" s="4"/>
      <c r="W515" s="5"/>
      <c r="X515" s="5"/>
      <c r="Y515" s="146">
        <f>DAYS360(Tabelle1[[#This Row],[Spalte15]],Tabelle1[[#This Row],[Spalte16]])/30</f>
        <v>0</v>
      </c>
      <c r="Z515" s="25"/>
      <c r="AA515" s="4"/>
      <c r="AB515" s="4"/>
      <c r="AC515" s="6"/>
      <c r="AD515" s="25"/>
      <c r="AE515" s="4"/>
      <c r="AF515" s="4"/>
      <c r="AG515" s="4"/>
      <c r="AH515" s="4"/>
      <c r="AI515" s="4"/>
      <c r="AJ515" s="4"/>
      <c r="AK515" s="7"/>
      <c r="AL515" s="25"/>
      <c r="AM515" s="4"/>
      <c r="AN515" s="8"/>
      <c r="AO515" s="8"/>
      <c r="AP515" s="9"/>
    </row>
    <row r="516" spans="1:42" x14ac:dyDescent="0.25">
      <c r="A516" s="1"/>
      <c r="B516" s="2"/>
      <c r="C516" s="3"/>
      <c r="D516" s="4"/>
      <c r="E516" s="25"/>
      <c r="F516" s="4"/>
      <c r="G516" s="4"/>
      <c r="H516" s="4"/>
      <c r="I516" s="4"/>
      <c r="J516" s="4"/>
      <c r="K516" s="4"/>
      <c r="L516" s="4" t="str">
        <f>IF(I516=1,1,IF(J516=1,2,IF(K516=1,3,"")))</f>
        <v/>
      </c>
      <c r="M516" s="4" t="str" cm="1">
        <f t="array" ref="M516">IFERROR(INDEX(Tabelle1[Spalte104],MATCH(1,(Tabelle1[Spalte1]=Tabelle1[[#This Row],[Spalte1]])*(Tabelle1[Spalte16]=Tabelle1[[#This Row],[Spalte15]]-1),0)),"")</f>
        <v/>
      </c>
      <c r="N516" s="4" t="str">
        <f>IF(M516&lt;&gt;"",L516-M516,"")</f>
        <v/>
      </c>
      <c r="O516" s="25"/>
      <c r="P516" s="4"/>
      <c r="Q516" s="4"/>
      <c r="R516" s="4"/>
      <c r="S516" s="4"/>
      <c r="T516" s="4"/>
      <c r="U516" s="4"/>
      <c r="V516" s="4"/>
      <c r="W516" s="5"/>
      <c r="X516" s="5"/>
      <c r="Y516" s="146">
        <f>DAYS360(Tabelle1[[#This Row],[Spalte15]],Tabelle1[[#This Row],[Spalte16]])/30</f>
        <v>0</v>
      </c>
      <c r="Z516" s="25"/>
      <c r="AA516" s="4"/>
      <c r="AB516" s="4"/>
      <c r="AC516" s="6"/>
      <c r="AD516" s="25"/>
      <c r="AE516" s="4"/>
      <c r="AF516" s="4"/>
      <c r="AG516" s="4"/>
      <c r="AH516" s="4"/>
      <c r="AI516" s="4"/>
      <c r="AJ516" s="4"/>
      <c r="AK516" s="7"/>
      <c r="AL516" s="25"/>
      <c r="AM516" s="4"/>
      <c r="AN516" s="8"/>
      <c r="AO516" s="8"/>
      <c r="AP516" s="9"/>
    </row>
    <row r="517" spans="1:42" x14ac:dyDescent="0.25">
      <c r="A517" s="1"/>
      <c r="B517" s="2"/>
      <c r="C517" s="3"/>
      <c r="D517" s="4"/>
      <c r="E517" s="25"/>
      <c r="F517" s="4"/>
      <c r="G517" s="4"/>
      <c r="H517" s="4"/>
      <c r="I517" s="4"/>
      <c r="J517" s="4"/>
      <c r="K517" s="4"/>
      <c r="L517" s="4" t="str">
        <f>IF(I517=1,1,IF(J517=1,2,IF(K517=1,3,"")))</f>
        <v/>
      </c>
      <c r="M517" s="4" t="str" cm="1">
        <f t="array" ref="M517">IFERROR(INDEX(Tabelle1[Spalte104],MATCH(1,(Tabelle1[Spalte1]=Tabelle1[[#This Row],[Spalte1]])*(Tabelle1[Spalte16]=Tabelle1[[#This Row],[Spalte15]]-1),0)),"")</f>
        <v/>
      </c>
      <c r="N517" s="4" t="str">
        <f>IF(M517&lt;&gt;"",L517-M517,"")</f>
        <v/>
      </c>
      <c r="O517" s="25"/>
      <c r="P517" s="4"/>
      <c r="Q517" s="4"/>
      <c r="R517" s="4"/>
      <c r="S517" s="4"/>
      <c r="T517" s="4"/>
      <c r="U517" s="4"/>
      <c r="V517" s="4"/>
      <c r="W517" s="5"/>
      <c r="X517" s="5"/>
      <c r="Y517" s="146">
        <f>DAYS360(Tabelle1[[#This Row],[Spalte15]],Tabelle1[[#This Row],[Spalte16]])/30</f>
        <v>0</v>
      </c>
      <c r="Z517" s="25"/>
      <c r="AA517" s="4"/>
      <c r="AB517" s="4"/>
      <c r="AC517" s="6"/>
      <c r="AD517" s="25"/>
      <c r="AE517" s="4"/>
      <c r="AF517" s="4"/>
      <c r="AG517" s="4"/>
      <c r="AH517" s="4"/>
      <c r="AI517" s="4"/>
      <c r="AJ517" s="4"/>
      <c r="AK517" s="7"/>
      <c r="AL517" s="25"/>
      <c r="AM517" s="4"/>
      <c r="AN517" s="8"/>
      <c r="AO517" s="8"/>
      <c r="AP517" s="9"/>
    </row>
    <row r="518" spans="1:42" x14ac:dyDescent="0.25">
      <c r="A518" s="1"/>
      <c r="B518" s="2"/>
      <c r="C518" s="3"/>
      <c r="D518" s="4"/>
      <c r="E518" s="25"/>
      <c r="F518" s="4"/>
      <c r="G518" s="4"/>
      <c r="H518" s="4"/>
      <c r="I518" s="4"/>
      <c r="J518" s="4"/>
      <c r="K518" s="4"/>
      <c r="L518" s="4" t="str">
        <f>IF(I518=1,1,IF(J518=1,2,IF(K518=1,3,"")))</f>
        <v/>
      </c>
      <c r="M518" s="4" t="str" cm="1">
        <f t="array" ref="M518">IFERROR(INDEX(Tabelle1[Spalte104],MATCH(1,(Tabelle1[Spalte1]=Tabelle1[[#This Row],[Spalte1]])*(Tabelle1[Spalte16]=Tabelle1[[#This Row],[Spalte15]]-1),0)),"")</f>
        <v/>
      </c>
      <c r="N518" s="4" t="str">
        <f>IF(M518&lt;&gt;"",L518-M518,"")</f>
        <v/>
      </c>
      <c r="O518" s="25"/>
      <c r="P518" s="4"/>
      <c r="Q518" s="4"/>
      <c r="R518" s="4"/>
      <c r="S518" s="4"/>
      <c r="T518" s="4"/>
      <c r="U518" s="4"/>
      <c r="V518" s="4"/>
      <c r="W518" s="5"/>
      <c r="X518" s="5"/>
      <c r="Y518" s="146">
        <f>DAYS360(Tabelle1[[#This Row],[Spalte15]],Tabelle1[[#This Row],[Spalte16]])/30</f>
        <v>0</v>
      </c>
      <c r="Z518" s="25"/>
      <c r="AA518" s="4"/>
      <c r="AB518" s="4"/>
      <c r="AC518" s="6"/>
      <c r="AD518" s="25"/>
      <c r="AE518" s="4"/>
      <c r="AF518" s="4"/>
      <c r="AG518" s="4"/>
      <c r="AH518" s="4"/>
      <c r="AI518" s="4"/>
      <c r="AJ518" s="4"/>
      <c r="AK518" s="7"/>
      <c r="AL518" s="25"/>
      <c r="AM518" s="4"/>
      <c r="AN518" s="8"/>
      <c r="AO518" s="8"/>
      <c r="AP518" s="9"/>
    </row>
    <row r="519" spans="1:42" x14ac:dyDescent="0.25">
      <c r="A519" s="1"/>
      <c r="B519" s="2"/>
      <c r="C519" s="3"/>
      <c r="D519" s="4"/>
      <c r="E519" s="25"/>
      <c r="F519" s="4"/>
      <c r="G519" s="4"/>
      <c r="H519" s="4"/>
      <c r="I519" s="4"/>
      <c r="J519" s="4"/>
      <c r="K519" s="4"/>
      <c r="L519" s="4" t="str">
        <f>IF(I519=1,1,IF(J519=1,2,IF(K519=1,3,"")))</f>
        <v/>
      </c>
      <c r="M519" s="4" t="str" cm="1">
        <f t="array" ref="M519">IFERROR(INDEX(Tabelle1[Spalte104],MATCH(1,(Tabelle1[Spalte1]=Tabelle1[[#This Row],[Spalte1]])*(Tabelle1[Spalte16]=Tabelle1[[#This Row],[Spalte15]]-1),0)),"")</f>
        <v/>
      </c>
      <c r="N519" s="4" t="str">
        <f>IF(M519&lt;&gt;"",L519-M519,"")</f>
        <v/>
      </c>
      <c r="O519" s="25"/>
      <c r="P519" s="4"/>
      <c r="Q519" s="4"/>
      <c r="R519" s="4"/>
      <c r="S519" s="4"/>
      <c r="T519" s="4"/>
      <c r="U519" s="4"/>
      <c r="V519" s="4"/>
      <c r="W519" s="5"/>
      <c r="X519" s="5"/>
      <c r="Y519" s="146">
        <f>DAYS360(Tabelle1[[#This Row],[Spalte15]],Tabelle1[[#This Row],[Spalte16]])/30</f>
        <v>0</v>
      </c>
      <c r="Z519" s="25"/>
      <c r="AA519" s="4"/>
      <c r="AB519" s="4"/>
      <c r="AC519" s="6"/>
      <c r="AD519" s="25"/>
      <c r="AE519" s="4"/>
      <c r="AF519" s="4"/>
      <c r="AG519" s="4"/>
      <c r="AH519" s="4"/>
      <c r="AI519" s="4"/>
      <c r="AJ519" s="4"/>
      <c r="AK519" s="7"/>
      <c r="AL519" s="25"/>
      <c r="AM519" s="4"/>
      <c r="AN519" s="8"/>
      <c r="AO519" s="8"/>
      <c r="AP519" s="9"/>
    </row>
    <row r="520" spans="1:42" x14ac:dyDescent="0.25">
      <c r="A520" s="1"/>
      <c r="B520" s="2"/>
      <c r="C520" s="3"/>
      <c r="D520" s="4"/>
      <c r="E520" s="25"/>
      <c r="F520" s="4"/>
      <c r="G520" s="4"/>
      <c r="H520" s="4"/>
      <c r="I520" s="4"/>
      <c r="J520" s="4"/>
      <c r="K520" s="4"/>
      <c r="L520" s="4" t="str">
        <f>IF(I520=1,1,IF(J520=1,2,IF(K520=1,3,"")))</f>
        <v/>
      </c>
      <c r="M520" s="4" t="str" cm="1">
        <f t="array" ref="M520">IFERROR(INDEX(Tabelle1[Spalte104],MATCH(1,(Tabelle1[Spalte1]=Tabelle1[[#This Row],[Spalte1]])*(Tabelle1[Spalte16]=Tabelle1[[#This Row],[Spalte15]]-1),0)),"")</f>
        <v/>
      </c>
      <c r="N520" s="4" t="str">
        <f>IF(M520&lt;&gt;"",L520-M520,"")</f>
        <v/>
      </c>
      <c r="O520" s="25"/>
      <c r="P520" s="4"/>
      <c r="Q520" s="4"/>
      <c r="R520" s="4"/>
      <c r="S520" s="4"/>
      <c r="T520" s="4"/>
      <c r="U520" s="4"/>
      <c r="V520" s="4"/>
      <c r="W520" s="5"/>
      <c r="X520" s="5"/>
      <c r="Y520" s="146">
        <f>DAYS360(Tabelle1[[#This Row],[Spalte15]],Tabelle1[[#This Row],[Spalte16]])/30</f>
        <v>0</v>
      </c>
      <c r="Z520" s="25"/>
      <c r="AA520" s="4"/>
      <c r="AB520" s="4"/>
      <c r="AC520" s="6"/>
      <c r="AD520" s="25"/>
      <c r="AE520" s="4"/>
      <c r="AF520" s="4"/>
      <c r="AG520" s="4"/>
      <c r="AH520" s="4"/>
      <c r="AI520" s="4"/>
      <c r="AJ520" s="4"/>
      <c r="AK520" s="7"/>
      <c r="AL520" s="25"/>
      <c r="AM520" s="4"/>
      <c r="AN520" s="8"/>
      <c r="AO520" s="8"/>
      <c r="AP520" s="9"/>
    </row>
    <row r="521" spans="1:42" x14ac:dyDescent="0.25">
      <c r="A521" s="1"/>
      <c r="B521" s="2"/>
      <c r="C521" s="3"/>
      <c r="D521" s="4"/>
      <c r="E521" s="25"/>
      <c r="F521" s="4"/>
      <c r="G521" s="4"/>
      <c r="H521" s="4"/>
      <c r="I521" s="4"/>
      <c r="J521" s="4"/>
      <c r="K521" s="4"/>
      <c r="L521" s="4" t="str">
        <f>IF(I521=1,1,IF(J521=1,2,IF(K521=1,3,"")))</f>
        <v/>
      </c>
      <c r="M521" s="4" t="str" cm="1">
        <f t="array" ref="M521">IFERROR(INDEX(Tabelle1[Spalte104],MATCH(1,(Tabelle1[Spalte1]=Tabelle1[[#This Row],[Spalte1]])*(Tabelle1[Spalte16]=Tabelle1[[#This Row],[Spalte15]]-1),0)),"")</f>
        <v/>
      </c>
      <c r="N521" s="4" t="str">
        <f>IF(M521&lt;&gt;"",L521-M521,"")</f>
        <v/>
      </c>
      <c r="O521" s="25"/>
      <c r="P521" s="4"/>
      <c r="Q521" s="4"/>
      <c r="R521" s="4"/>
      <c r="S521" s="4"/>
      <c r="T521" s="4"/>
      <c r="U521" s="4"/>
      <c r="V521" s="4"/>
      <c r="W521" s="5"/>
      <c r="X521" s="5"/>
      <c r="Y521" s="146">
        <f>DAYS360(Tabelle1[[#This Row],[Spalte15]],Tabelle1[[#This Row],[Spalte16]])/30</f>
        <v>0</v>
      </c>
      <c r="Z521" s="25"/>
      <c r="AA521" s="4"/>
      <c r="AB521" s="4"/>
      <c r="AC521" s="6"/>
      <c r="AD521" s="25"/>
      <c r="AE521" s="4"/>
      <c r="AF521" s="4"/>
      <c r="AG521" s="4"/>
      <c r="AH521" s="4"/>
      <c r="AI521" s="4"/>
      <c r="AJ521" s="4"/>
      <c r="AK521" s="7"/>
      <c r="AL521" s="25"/>
      <c r="AM521" s="4"/>
      <c r="AN521" s="8"/>
      <c r="AO521" s="8"/>
      <c r="AP521" s="9"/>
    </row>
    <row r="522" spans="1:42" x14ac:dyDescent="0.25">
      <c r="A522" s="1"/>
      <c r="B522" s="2"/>
      <c r="C522" s="3"/>
      <c r="D522" s="4"/>
      <c r="E522" s="25"/>
      <c r="F522" s="4"/>
      <c r="G522" s="4"/>
      <c r="H522" s="4"/>
      <c r="I522" s="4"/>
      <c r="J522" s="4"/>
      <c r="K522" s="4"/>
      <c r="L522" s="4" t="str">
        <f>IF(I522=1,1,IF(J522=1,2,IF(K522=1,3,"")))</f>
        <v/>
      </c>
      <c r="M522" s="4" t="str" cm="1">
        <f t="array" ref="M522">IFERROR(INDEX(Tabelle1[Spalte104],MATCH(1,(Tabelle1[Spalte1]=Tabelle1[[#This Row],[Spalte1]])*(Tabelle1[Spalte16]=Tabelle1[[#This Row],[Spalte15]]-1),0)),"")</f>
        <v/>
      </c>
      <c r="N522" s="4" t="str">
        <f>IF(M522&lt;&gt;"",L522-M522,"")</f>
        <v/>
      </c>
      <c r="O522" s="25"/>
      <c r="P522" s="4"/>
      <c r="Q522" s="4"/>
      <c r="R522" s="4"/>
      <c r="S522" s="4"/>
      <c r="T522" s="4"/>
      <c r="U522" s="4"/>
      <c r="V522" s="4"/>
      <c r="W522" s="5"/>
      <c r="X522" s="5"/>
      <c r="Y522" s="146">
        <f>DAYS360(Tabelle1[[#This Row],[Spalte15]],Tabelle1[[#This Row],[Spalte16]])/30</f>
        <v>0</v>
      </c>
      <c r="Z522" s="25"/>
      <c r="AA522" s="4"/>
      <c r="AB522" s="4"/>
      <c r="AC522" s="6"/>
      <c r="AD522" s="25"/>
      <c r="AE522" s="4"/>
      <c r="AF522" s="4"/>
      <c r="AG522" s="4"/>
      <c r="AH522" s="4"/>
      <c r="AI522" s="4"/>
      <c r="AJ522" s="4"/>
      <c r="AK522" s="7"/>
      <c r="AL522" s="25"/>
      <c r="AM522" s="4"/>
      <c r="AN522" s="8"/>
      <c r="AO522" s="8"/>
      <c r="AP522" s="9"/>
    </row>
    <row r="523" spans="1:42" x14ac:dyDescent="0.25">
      <c r="A523" s="1"/>
      <c r="B523" s="2"/>
      <c r="C523" s="3"/>
      <c r="D523" s="4"/>
      <c r="E523" s="25"/>
      <c r="F523" s="4"/>
      <c r="G523" s="4"/>
      <c r="H523" s="4"/>
      <c r="I523" s="4"/>
      <c r="J523" s="4"/>
      <c r="K523" s="4"/>
      <c r="L523" s="4" t="str">
        <f>IF(I523=1,1,IF(J523=1,2,IF(K523=1,3,"")))</f>
        <v/>
      </c>
      <c r="M523" s="4" t="str" cm="1">
        <f t="array" ref="M523">IFERROR(INDEX(Tabelle1[Spalte104],MATCH(1,(Tabelle1[Spalte1]=Tabelle1[[#This Row],[Spalte1]])*(Tabelle1[Spalte16]=Tabelle1[[#This Row],[Spalte15]]-1),0)),"")</f>
        <v/>
      </c>
      <c r="N523" s="4" t="str">
        <f>IF(M523&lt;&gt;"",L523-M523,"")</f>
        <v/>
      </c>
      <c r="O523" s="25"/>
      <c r="P523" s="4"/>
      <c r="Q523" s="4"/>
      <c r="R523" s="4"/>
      <c r="S523" s="4"/>
      <c r="T523" s="4"/>
      <c r="U523" s="4"/>
      <c r="V523" s="4"/>
      <c r="W523" s="5"/>
      <c r="X523" s="5"/>
      <c r="Y523" s="146">
        <f>DAYS360(Tabelle1[[#This Row],[Spalte15]],Tabelle1[[#This Row],[Spalte16]])/30</f>
        <v>0</v>
      </c>
      <c r="Z523" s="25"/>
      <c r="AA523" s="4"/>
      <c r="AB523" s="4"/>
      <c r="AC523" s="6"/>
      <c r="AD523" s="25"/>
      <c r="AE523" s="4"/>
      <c r="AF523" s="4"/>
      <c r="AG523" s="4"/>
      <c r="AH523" s="4"/>
      <c r="AI523" s="4"/>
      <c r="AJ523" s="4"/>
      <c r="AK523" s="7"/>
      <c r="AL523" s="25"/>
      <c r="AM523" s="4"/>
      <c r="AN523" s="8"/>
      <c r="AO523" s="8"/>
      <c r="AP523" s="9"/>
    </row>
    <row r="524" spans="1:42" x14ac:dyDescent="0.25">
      <c r="A524" s="1"/>
      <c r="B524" s="2"/>
      <c r="C524" s="3"/>
      <c r="D524" s="4"/>
      <c r="E524" s="25"/>
      <c r="F524" s="4"/>
      <c r="G524" s="4"/>
      <c r="H524" s="4"/>
      <c r="I524" s="4"/>
      <c r="J524" s="4"/>
      <c r="K524" s="4"/>
      <c r="L524" s="4" t="str">
        <f>IF(I524=1,1,IF(J524=1,2,IF(K524=1,3,"")))</f>
        <v/>
      </c>
      <c r="M524" s="4" t="str" cm="1">
        <f t="array" ref="M524">IFERROR(INDEX(Tabelle1[Spalte104],MATCH(1,(Tabelle1[Spalte1]=Tabelle1[[#This Row],[Spalte1]])*(Tabelle1[Spalte16]=Tabelle1[[#This Row],[Spalte15]]-1),0)),"")</f>
        <v/>
      </c>
      <c r="N524" s="4" t="str">
        <f>IF(M524&lt;&gt;"",L524-M524,"")</f>
        <v/>
      </c>
      <c r="O524" s="25"/>
      <c r="P524" s="4"/>
      <c r="Q524" s="4"/>
      <c r="R524" s="4"/>
      <c r="S524" s="4"/>
      <c r="T524" s="4"/>
      <c r="U524" s="4"/>
      <c r="V524" s="4"/>
      <c r="W524" s="5"/>
      <c r="X524" s="5"/>
      <c r="Y524" s="146">
        <f>DAYS360(Tabelle1[[#This Row],[Spalte15]],Tabelle1[[#This Row],[Spalte16]])/30</f>
        <v>0</v>
      </c>
      <c r="Z524" s="25"/>
      <c r="AA524" s="4"/>
      <c r="AB524" s="4"/>
      <c r="AC524" s="6"/>
      <c r="AD524" s="25"/>
      <c r="AE524" s="4"/>
      <c r="AF524" s="4"/>
      <c r="AG524" s="4"/>
      <c r="AH524" s="4"/>
      <c r="AI524" s="4"/>
      <c r="AJ524" s="4"/>
      <c r="AK524" s="7"/>
      <c r="AL524" s="25"/>
      <c r="AM524" s="4"/>
      <c r="AN524" s="8"/>
      <c r="AO524" s="8"/>
      <c r="AP524" s="9"/>
    </row>
    <row r="525" spans="1:42" x14ac:dyDescent="0.25">
      <c r="A525" s="1"/>
      <c r="B525" s="2"/>
      <c r="C525" s="3"/>
      <c r="D525" s="4"/>
      <c r="E525" s="25"/>
      <c r="F525" s="4"/>
      <c r="G525" s="4"/>
      <c r="H525" s="4"/>
      <c r="I525" s="4"/>
      <c r="J525" s="4"/>
      <c r="K525" s="4"/>
      <c r="L525" s="4" t="str">
        <f>IF(I525=1,1,IF(J525=1,2,IF(K525=1,3,"")))</f>
        <v/>
      </c>
      <c r="M525" s="4" t="str" cm="1">
        <f t="array" ref="M525">IFERROR(INDEX(Tabelle1[Spalte104],MATCH(1,(Tabelle1[Spalte1]=Tabelle1[[#This Row],[Spalte1]])*(Tabelle1[Spalte16]=Tabelle1[[#This Row],[Spalte15]]-1),0)),"")</f>
        <v/>
      </c>
      <c r="N525" s="4" t="str">
        <f>IF(M525&lt;&gt;"",L525-M525,"")</f>
        <v/>
      </c>
      <c r="O525" s="25"/>
      <c r="P525" s="4"/>
      <c r="Q525" s="4"/>
      <c r="R525" s="4"/>
      <c r="S525" s="4"/>
      <c r="T525" s="4"/>
      <c r="U525" s="4"/>
      <c r="V525" s="4"/>
      <c r="W525" s="5"/>
      <c r="X525" s="5"/>
      <c r="Y525" s="146">
        <f>DAYS360(Tabelle1[[#This Row],[Spalte15]],Tabelle1[[#This Row],[Spalte16]])/30</f>
        <v>0</v>
      </c>
      <c r="Z525" s="25"/>
      <c r="AA525" s="4"/>
      <c r="AB525" s="4"/>
      <c r="AC525" s="6"/>
      <c r="AD525" s="25"/>
      <c r="AE525" s="4"/>
      <c r="AF525" s="4"/>
      <c r="AG525" s="4"/>
      <c r="AH525" s="4"/>
      <c r="AI525" s="4"/>
      <c r="AJ525" s="4"/>
      <c r="AK525" s="7"/>
      <c r="AL525" s="25"/>
      <c r="AM525" s="4"/>
      <c r="AN525" s="8"/>
      <c r="AO525" s="8"/>
      <c r="AP525" s="9"/>
    </row>
    <row r="526" spans="1:42" x14ac:dyDescent="0.25">
      <c r="A526" s="1"/>
      <c r="B526" s="2"/>
      <c r="C526" s="3"/>
      <c r="D526" s="4"/>
      <c r="E526" s="25"/>
      <c r="F526" s="4"/>
      <c r="G526" s="4"/>
      <c r="H526" s="4"/>
      <c r="I526" s="4"/>
      <c r="J526" s="4"/>
      <c r="K526" s="4"/>
      <c r="L526" s="4" t="str">
        <f>IF(I526=1,1,IF(J526=1,2,IF(K526=1,3,"")))</f>
        <v/>
      </c>
      <c r="M526" s="4" t="str" cm="1">
        <f t="array" ref="M526">IFERROR(INDEX(Tabelle1[Spalte104],MATCH(1,(Tabelle1[Spalte1]=Tabelle1[[#This Row],[Spalte1]])*(Tabelle1[Spalte16]=Tabelle1[[#This Row],[Spalte15]]-1),0)),"")</f>
        <v/>
      </c>
      <c r="N526" s="4" t="str">
        <f>IF(M526&lt;&gt;"",L526-M526,"")</f>
        <v/>
      </c>
      <c r="O526" s="25"/>
      <c r="P526" s="4"/>
      <c r="Q526" s="4"/>
      <c r="R526" s="4"/>
      <c r="S526" s="4"/>
      <c r="T526" s="4"/>
      <c r="U526" s="4"/>
      <c r="V526" s="4"/>
      <c r="W526" s="5"/>
      <c r="X526" s="5"/>
      <c r="Y526" s="146">
        <f>DAYS360(Tabelle1[[#This Row],[Spalte15]],Tabelle1[[#This Row],[Spalte16]])/30</f>
        <v>0</v>
      </c>
      <c r="Z526" s="25"/>
      <c r="AA526" s="4"/>
      <c r="AB526" s="4"/>
      <c r="AC526" s="6"/>
      <c r="AD526" s="25"/>
      <c r="AE526" s="4"/>
      <c r="AF526" s="4"/>
      <c r="AG526" s="4"/>
      <c r="AH526" s="4"/>
      <c r="AI526" s="4"/>
      <c r="AJ526" s="4"/>
      <c r="AK526" s="7"/>
      <c r="AL526" s="25"/>
      <c r="AM526" s="4"/>
      <c r="AN526" s="8"/>
      <c r="AO526" s="8"/>
      <c r="AP526" s="9"/>
    </row>
    <row r="527" spans="1:42" x14ac:dyDescent="0.25">
      <c r="A527" s="1"/>
      <c r="B527" s="2"/>
      <c r="C527" s="3"/>
      <c r="D527" s="4"/>
      <c r="E527" s="25"/>
      <c r="F527" s="4"/>
      <c r="G527" s="4"/>
      <c r="H527" s="4"/>
      <c r="I527" s="4"/>
      <c r="J527" s="4"/>
      <c r="K527" s="4"/>
      <c r="L527" s="4" t="str">
        <f>IF(I527=1,1,IF(J527=1,2,IF(K527=1,3,"")))</f>
        <v/>
      </c>
      <c r="M527" s="4" t="str" cm="1">
        <f t="array" ref="M527">IFERROR(INDEX(Tabelle1[Spalte104],MATCH(1,(Tabelle1[Spalte1]=Tabelle1[[#This Row],[Spalte1]])*(Tabelle1[Spalte16]=Tabelle1[[#This Row],[Spalte15]]-1),0)),"")</f>
        <v/>
      </c>
      <c r="N527" s="4" t="str">
        <f>IF(M527&lt;&gt;"",L527-M527,"")</f>
        <v/>
      </c>
      <c r="O527" s="25"/>
      <c r="P527" s="4"/>
      <c r="Q527" s="4"/>
      <c r="R527" s="4"/>
      <c r="S527" s="4"/>
      <c r="T527" s="4"/>
      <c r="U527" s="4"/>
      <c r="V527" s="4"/>
      <c r="W527" s="5"/>
      <c r="X527" s="5"/>
      <c r="Y527" s="146">
        <f>DAYS360(Tabelle1[[#This Row],[Spalte15]],Tabelle1[[#This Row],[Spalte16]])/30</f>
        <v>0</v>
      </c>
      <c r="Z527" s="25"/>
      <c r="AA527" s="4"/>
      <c r="AB527" s="4"/>
      <c r="AC527" s="6"/>
      <c r="AD527" s="25"/>
      <c r="AE527" s="4"/>
      <c r="AF527" s="4"/>
      <c r="AG527" s="4"/>
      <c r="AH527" s="4"/>
      <c r="AI527" s="4"/>
      <c r="AJ527" s="4"/>
      <c r="AK527" s="7"/>
      <c r="AL527" s="25"/>
      <c r="AM527" s="4"/>
      <c r="AN527" s="8"/>
      <c r="AO527" s="8"/>
      <c r="AP527" s="9"/>
    </row>
    <row r="528" spans="1:42" x14ac:dyDescent="0.25">
      <c r="A528" s="1"/>
      <c r="B528" s="2"/>
      <c r="C528" s="3"/>
      <c r="D528" s="4"/>
      <c r="E528" s="25"/>
      <c r="F528" s="4"/>
      <c r="G528" s="4"/>
      <c r="H528" s="4"/>
      <c r="I528" s="4"/>
      <c r="J528" s="4"/>
      <c r="K528" s="4"/>
      <c r="L528" s="4" t="str">
        <f>IF(I528=1,1,IF(J528=1,2,IF(K528=1,3,"")))</f>
        <v/>
      </c>
      <c r="M528" s="4" t="str" cm="1">
        <f t="array" ref="M528">IFERROR(INDEX(Tabelle1[Spalte104],MATCH(1,(Tabelle1[Spalte1]=Tabelle1[[#This Row],[Spalte1]])*(Tabelle1[Spalte16]=Tabelle1[[#This Row],[Spalte15]]-1),0)),"")</f>
        <v/>
      </c>
      <c r="N528" s="4" t="str">
        <f>IF(M528&lt;&gt;"",L528-M528,"")</f>
        <v/>
      </c>
      <c r="O528" s="25"/>
      <c r="P528" s="4"/>
      <c r="Q528" s="4"/>
      <c r="R528" s="4"/>
      <c r="S528" s="4"/>
      <c r="T528" s="4"/>
      <c r="U528" s="4"/>
      <c r="V528" s="4"/>
      <c r="W528" s="5"/>
      <c r="X528" s="5"/>
      <c r="Y528" s="146">
        <f>DAYS360(Tabelle1[[#This Row],[Spalte15]],Tabelle1[[#This Row],[Spalte16]])/30</f>
        <v>0</v>
      </c>
      <c r="Z528" s="25"/>
      <c r="AA528" s="4"/>
      <c r="AB528" s="4"/>
      <c r="AC528" s="6"/>
      <c r="AD528" s="25"/>
      <c r="AE528" s="4"/>
      <c r="AF528" s="4"/>
      <c r="AG528" s="4"/>
      <c r="AH528" s="4"/>
      <c r="AI528" s="4"/>
      <c r="AJ528" s="4"/>
      <c r="AK528" s="7"/>
      <c r="AL528" s="25"/>
      <c r="AM528" s="4"/>
      <c r="AN528" s="8"/>
      <c r="AO528" s="8"/>
      <c r="AP528" s="9"/>
    </row>
    <row r="529" spans="1:42" x14ac:dyDescent="0.25">
      <c r="A529" s="1"/>
      <c r="B529" s="2"/>
      <c r="C529" s="3"/>
      <c r="D529" s="4"/>
      <c r="E529" s="25"/>
      <c r="F529" s="4"/>
      <c r="G529" s="4"/>
      <c r="H529" s="4"/>
      <c r="I529" s="4"/>
      <c r="J529" s="4"/>
      <c r="K529" s="4"/>
      <c r="L529" s="4" t="str">
        <f>IF(I529=1,1,IF(J529=1,2,IF(K529=1,3,"")))</f>
        <v/>
      </c>
      <c r="M529" s="4" t="str" cm="1">
        <f t="array" ref="M529">IFERROR(INDEX(Tabelle1[Spalte104],MATCH(1,(Tabelle1[Spalte1]=Tabelle1[[#This Row],[Spalte1]])*(Tabelle1[Spalte16]=Tabelle1[[#This Row],[Spalte15]]-1),0)),"")</f>
        <v/>
      </c>
      <c r="N529" s="4" t="str">
        <f>IF(M529&lt;&gt;"",L529-M529,"")</f>
        <v/>
      </c>
      <c r="O529" s="25"/>
      <c r="P529" s="4"/>
      <c r="Q529" s="4"/>
      <c r="R529" s="4"/>
      <c r="S529" s="4"/>
      <c r="T529" s="4"/>
      <c r="U529" s="4"/>
      <c r="V529" s="4"/>
      <c r="W529" s="5"/>
      <c r="X529" s="5"/>
      <c r="Y529" s="146">
        <f>DAYS360(Tabelle1[[#This Row],[Spalte15]],Tabelle1[[#This Row],[Spalte16]])/30</f>
        <v>0</v>
      </c>
      <c r="Z529" s="25"/>
      <c r="AA529" s="4"/>
      <c r="AB529" s="4"/>
      <c r="AC529" s="6"/>
      <c r="AD529" s="25"/>
      <c r="AE529" s="4"/>
      <c r="AF529" s="4"/>
      <c r="AG529" s="4"/>
      <c r="AH529" s="4"/>
      <c r="AI529" s="4"/>
      <c r="AJ529" s="4"/>
      <c r="AK529" s="7"/>
      <c r="AL529" s="25"/>
      <c r="AM529" s="4"/>
      <c r="AN529" s="8"/>
      <c r="AO529" s="8"/>
      <c r="AP529" s="9"/>
    </row>
    <row r="530" spans="1:42" x14ac:dyDescent="0.25">
      <c r="A530" s="1"/>
      <c r="B530" s="2"/>
      <c r="C530" s="3"/>
      <c r="D530" s="4"/>
      <c r="E530" s="25"/>
      <c r="F530" s="4"/>
      <c r="G530" s="4"/>
      <c r="H530" s="4"/>
      <c r="I530" s="4"/>
      <c r="J530" s="4"/>
      <c r="K530" s="4"/>
      <c r="L530" s="4" t="str">
        <f>IF(I530=1,1,IF(J530=1,2,IF(K530=1,3,"")))</f>
        <v/>
      </c>
      <c r="M530" s="4" t="str" cm="1">
        <f t="array" ref="M530">IFERROR(INDEX(Tabelle1[Spalte104],MATCH(1,(Tabelle1[Spalte1]=Tabelle1[[#This Row],[Spalte1]])*(Tabelle1[Spalte16]=Tabelle1[[#This Row],[Spalte15]]-1),0)),"")</f>
        <v/>
      </c>
      <c r="N530" s="4" t="str">
        <f>IF(M530&lt;&gt;"",L530-M530,"")</f>
        <v/>
      </c>
      <c r="O530" s="25"/>
      <c r="P530" s="4"/>
      <c r="Q530" s="4"/>
      <c r="R530" s="4"/>
      <c r="S530" s="4"/>
      <c r="T530" s="4"/>
      <c r="U530" s="4"/>
      <c r="V530" s="4"/>
      <c r="W530" s="5"/>
      <c r="X530" s="5"/>
      <c r="Y530" s="146">
        <f>DAYS360(Tabelle1[[#This Row],[Spalte15]],Tabelle1[[#This Row],[Spalte16]])/30</f>
        <v>0</v>
      </c>
      <c r="Z530" s="25"/>
      <c r="AA530" s="4"/>
      <c r="AB530" s="4"/>
      <c r="AC530" s="6"/>
      <c r="AD530" s="25"/>
      <c r="AE530" s="4"/>
      <c r="AF530" s="4"/>
      <c r="AG530" s="4"/>
      <c r="AH530" s="4"/>
      <c r="AI530" s="4"/>
      <c r="AJ530" s="4"/>
      <c r="AK530" s="7"/>
      <c r="AL530" s="25"/>
      <c r="AM530" s="4"/>
      <c r="AN530" s="8"/>
      <c r="AO530" s="8"/>
      <c r="AP530" s="9"/>
    </row>
    <row r="531" spans="1:42" x14ac:dyDescent="0.25">
      <c r="A531" s="1"/>
      <c r="B531" s="2"/>
      <c r="C531" s="3"/>
      <c r="D531" s="4"/>
      <c r="E531" s="25"/>
      <c r="F531" s="4"/>
      <c r="G531" s="4"/>
      <c r="H531" s="4"/>
      <c r="I531" s="4"/>
      <c r="J531" s="4"/>
      <c r="K531" s="4"/>
      <c r="L531" s="4" t="str">
        <f>IF(I531=1,1,IF(J531=1,2,IF(K531=1,3,"")))</f>
        <v/>
      </c>
      <c r="M531" s="4" t="str" cm="1">
        <f t="array" ref="M531">IFERROR(INDEX(Tabelle1[Spalte104],MATCH(1,(Tabelle1[Spalte1]=Tabelle1[[#This Row],[Spalte1]])*(Tabelle1[Spalte16]=Tabelle1[[#This Row],[Spalte15]]-1),0)),"")</f>
        <v/>
      </c>
      <c r="N531" s="4" t="str">
        <f>IF(M531&lt;&gt;"",L531-M531,"")</f>
        <v/>
      </c>
      <c r="O531" s="25"/>
      <c r="P531" s="4"/>
      <c r="Q531" s="4"/>
      <c r="R531" s="4"/>
      <c r="S531" s="4"/>
      <c r="T531" s="4"/>
      <c r="U531" s="4"/>
      <c r="V531" s="4"/>
      <c r="W531" s="5"/>
      <c r="X531" s="5"/>
      <c r="Y531" s="146">
        <f>DAYS360(Tabelle1[[#This Row],[Spalte15]],Tabelle1[[#This Row],[Spalte16]])/30</f>
        <v>0</v>
      </c>
      <c r="Z531" s="25"/>
      <c r="AA531" s="4"/>
      <c r="AB531" s="4"/>
      <c r="AC531" s="6"/>
      <c r="AD531" s="25"/>
      <c r="AE531" s="4"/>
      <c r="AF531" s="4"/>
      <c r="AG531" s="4"/>
      <c r="AH531" s="4"/>
      <c r="AI531" s="4"/>
      <c r="AJ531" s="4"/>
      <c r="AK531" s="7"/>
      <c r="AL531" s="25"/>
      <c r="AM531" s="4"/>
      <c r="AN531" s="8"/>
      <c r="AO531" s="8"/>
      <c r="AP531" s="9"/>
    </row>
    <row r="532" spans="1:42" x14ac:dyDescent="0.25">
      <c r="A532" s="1"/>
      <c r="B532" s="2"/>
      <c r="C532" s="3"/>
      <c r="D532" s="4"/>
      <c r="E532" s="25"/>
      <c r="F532" s="4"/>
      <c r="G532" s="4"/>
      <c r="H532" s="4"/>
      <c r="I532" s="4"/>
      <c r="J532" s="4"/>
      <c r="K532" s="4"/>
      <c r="L532" s="4" t="str">
        <f>IF(I532=1,1,IF(J532=1,2,IF(K532=1,3,"")))</f>
        <v/>
      </c>
      <c r="M532" s="4" t="str" cm="1">
        <f t="array" ref="M532">IFERROR(INDEX(Tabelle1[Spalte104],MATCH(1,(Tabelle1[Spalte1]=Tabelle1[[#This Row],[Spalte1]])*(Tabelle1[Spalte16]=Tabelle1[[#This Row],[Spalte15]]-1),0)),"")</f>
        <v/>
      </c>
      <c r="N532" s="4" t="str">
        <f>IF(M532&lt;&gt;"",L532-M532,"")</f>
        <v/>
      </c>
      <c r="O532" s="25"/>
      <c r="P532" s="4"/>
      <c r="Q532" s="4"/>
      <c r="R532" s="4"/>
      <c r="S532" s="4"/>
      <c r="T532" s="4"/>
      <c r="U532" s="4"/>
      <c r="V532" s="4"/>
      <c r="W532" s="5"/>
      <c r="X532" s="5"/>
      <c r="Y532" s="146">
        <f>DAYS360(Tabelle1[[#This Row],[Spalte15]],Tabelle1[[#This Row],[Spalte16]])/30</f>
        <v>0</v>
      </c>
      <c r="Z532" s="25"/>
      <c r="AA532" s="4"/>
      <c r="AB532" s="4"/>
      <c r="AC532" s="6"/>
      <c r="AD532" s="25"/>
      <c r="AE532" s="4"/>
      <c r="AF532" s="4"/>
      <c r="AG532" s="4"/>
      <c r="AH532" s="4"/>
      <c r="AI532" s="4"/>
      <c r="AJ532" s="4"/>
      <c r="AK532" s="7"/>
      <c r="AL532" s="25"/>
      <c r="AM532" s="4"/>
      <c r="AN532" s="8"/>
      <c r="AO532" s="8"/>
      <c r="AP532" s="9"/>
    </row>
    <row r="533" spans="1:42" x14ac:dyDescent="0.25">
      <c r="A533" s="1"/>
      <c r="B533" s="2"/>
      <c r="C533" s="3"/>
      <c r="D533" s="4"/>
      <c r="E533" s="25"/>
      <c r="F533" s="4"/>
      <c r="G533" s="4"/>
      <c r="H533" s="4"/>
      <c r="I533" s="4"/>
      <c r="J533" s="4"/>
      <c r="K533" s="4"/>
      <c r="L533" s="4" t="str">
        <f>IF(I533=1,1,IF(J533=1,2,IF(K533=1,3,"")))</f>
        <v/>
      </c>
      <c r="M533" s="4" t="str" cm="1">
        <f t="array" ref="M533">IFERROR(INDEX(Tabelle1[Spalte104],MATCH(1,(Tabelle1[Spalte1]=Tabelle1[[#This Row],[Spalte1]])*(Tabelle1[Spalte16]=Tabelle1[[#This Row],[Spalte15]]-1),0)),"")</f>
        <v/>
      </c>
      <c r="N533" s="4" t="str">
        <f>IF(M533&lt;&gt;"",L533-M533,"")</f>
        <v/>
      </c>
      <c r="O533" s="25"/>
      <c r="P533" s="4"/>
      <c r="Q533" s="4"/>
      <c r="R533" s="4"/>
      <c r="S533" s="4"/>
      <c r="T533" s="4"/>
      <c r="U533" s="4"/>
      <c r="V533" s="4"/>
      <c r="W533" s="5"/>
      <c r="X533" s="5"/>
      <c r="Y533" s="146">
        <f>DAYS360(Tabelle1[[#This Row],[Spalte15]],Tabelle1[[#This Row],[Spalte16]])/30</f>
        <v>0</v>
      </c>
      <c r="Z533" s="25"/>
      <c r="AA533" s="4"/>
      <c r="AB533" s="4"/>
      <c r="AC533" s="6"/>
      <c r="AD533" s="25"/>
      <c r="AE533" s="4"/>
      <c r="AF533" s="4"/>
      <c r="AG533" s="4"/>
      <c r="AH533" s="4"/>
      <c r="AI533" s="4"/>
      <c r="AJ533" s="4"/>
      <c r="AK533" s="7"/>
      <c r="AL533" s="25"/>
      <c r="AM533" s="4"/>
      <c r="AN533" s="8"/>
      <c r="AO533" s="8"/>
      <c r="AP533" s="9"/>
    </row>
    <row r="534" spans="1:42" x14ac:dyDescent="0.25">
      <c r="A534" s="1"/>
      <c r="B534" s="2"/>
      <c r="C534" s="3"/>
      <c r="D534" s="4"/>
      <c r="E534" s="25"/>
      <c r="F534" s="4"/>
      <c r="G534" s="4"/>
      <c r="H534" s="4"/>
      <c r="I534" s="4"/>
      <c r="J534" s="4"/>
      <c r="K534" s="4"/>
      <c r="L534" s="4" t="str">
        <f>IF(I534=1,1,IF(J534=1,2,IF(K534=1,3,"")))</f>
        <v/>
      </c>
      <c r="M534" s="4" t="str" cm="1">
        <f t="array" ref="M534">IFERROR(INDEX(Tabelle1[Spalte104],MATCH(1,(Tabelle1[Spalte1]=Tabelle1[[#This Row],[Spalte1]])*(Tabelle1[Spalte16]=Tabelle1[[#This Row],[Spalte15]]-1),0)),"")</f>
        <v/>
      </c>
      <c r="N534" s="4" t="str">
        <f>IF(M534&lt;&gt;"",L534-M534,"")</f>
        <v/>
      </c>
      <c r="O534" s="25"/>
      <c r="P534" s="4"/>
      <c r="Q534" s="4"/>
      <c r="R534" s="4"/>
      <c r="S534" s="4"/>
      <c r="T534" s="4"/>
      <c r="U534" s="4"/>
      <c r="V534" s="4"/>
      <c r="W534" s="5"/>
      <c r="X534" s="5"/>
      <c r="Y534" s="146">
        <f>DAYS360(Tabelle1[[#This Row],[Spalte15]],Tabelle1[[#This Row],[Spalte16]])/30</f>
        <v>0</v>
      </c>
      <c r="Z534" s="25"/>
      <c r="AA534" s="4"/>
      <c r="AB534" s="4"/>
      <c r="AC534" s="6"/>
      <c r="AD534" s="25"/>
      <c r="AE534" s="4"/>
      <c r="AF534" s="4"/>
      <c r="AG534" s="4"/>
      <c r="AH534" s="4"/>
      <c r="AI534" s="4"/>
      <c r="AJ534" s="4"/>
      <c r="AK534" s="7"/>
      <c r="AL534" s="25"/>
      <c r="AM534" s="4"/>
      <c r="AN534" s="8"/>
      <c r="AO534" s="8"/>
      <c r="AP534" s="9"/>
    </row>
    <row r="535" spans="1:42" x14ac:dyDescent="0.25">
      <c r="A535" s="1"/>
      <c r="B535" s="2"/>
      <c r="C535" s="3"/>
      <c r="D535" s="4"/>
      <c r="E535" s="25"/>
      <c r="F535" s="4"/>
      <c r="G535" s="4"/>
      <c r="H535" s="4"/>
      <c r="I535" s="4"/>
      <c r="J535" s="4"/>
      <c r="K535" s="4"/>
      <c r="L535" s="4" t="str">
        <f>IF(I535=1,1,IF(J535=1,2,IF(K535=1,3,"")))</f>
        <v/>
      </c>
      <c r="M535" s="4" t="str" cm="1">
        <f t="array" ref="M535">IFERROR(INDEX(Tabelle1[Spalte104],MATCH(1,(Tabelle1[Spalte1]=Tabelle1[[#This Row],[Spalte1]])*(Tabelle1[Spalte16]=Tabelle1[[#This Row],[Spalte15]]-1),0)),"")</f>
        <v/>
      </c>
      <c r="N535" s="4" t="str">
        <f>IF(M535&lt;&gt;"",L535-M535,"")</f>
        <v/>
      </c>
      <c r="O535" s="25"/>
      <c r="P535" s="4"/>
      <c r="Q535" s="4"/>
      <c r="R535" s="4"/>
      <c r="S535" s="4"/>
      <c r="T535" s="4"/>
      <c r="U535" s="4"/>
      <c r="V535" s="4"/>
      <c r="W535" s="5"/>
      <c r="X535" s="5"/>
      <c r="Y535" s="146">
        <f>DAYS360(Tabelle1[[#This Row],[Spalte15]],Tabelle1[[#This Row],[Spalte16]])/30</f>
        <v>0</v>
      </c>
      <c r="Z535" s="25"/>
      <c r="AA535" s="4"/>
      <c r="AB535" s="4"/>
      <c r="AC535" s="6"/>
      <c r="AD535" s="25"/>
      <c r="AE535" s="4"/>
      <c r="AF535" s="4"/>
      <c r="AG535" s="4"/>
      <c r="AH535" s="4"/>
      <c r="AI535" s="4"/>
      <c r="AJ535" s="4"/>
      <c r="AK535" s="7"/>
      <c r="AL535" s="25"/>
      <c r="AM535" s="4"/>
      <c r="AN535" s="8"/>
      <c r="AO535" s="8"/>
      <c r="AP535" s="9"/>
    </row>
    <row r="536" spans="1:42" x14ac:dyDescent="0.25">
      <c r="A536" s="1"/>
      <c r="B536" s="2"/>
      <c r="C536" s="3"/>
      <c r="D536" s="4"/>
      <c r="E536" s="25"/>
      <c r="F536" s="4"/>
      <c r="G536" s="4"/>
      <c r="H536" s="4"/>
      <c r="I536" s="4"/>
      <c r="J536" s="4"/>
      <c r="K536" s="4"/>
      <c r="L536" s="4" t="str">
        <f>IF(I536=1,1,IF(J536=1,2,IF(K536=1,3,"")))</f>
        <v/>
      </c>
      <c r="M536" s="4" t="str" cm="1">
        <f t="array" ref="M536">IFERROR(INDEX(Tabelle1[Spalte104],MATCH(1,(Tabelle1[Spalte1]=Tabelle1[[#This Row],[Spalte1]])*(Tabelle1[Spalte16]=Tabelle1[[#This Row],[Spalte15]]-1),0)),"")</f>
        <v/>
      </c>
      <c r="N536" s="4" t="str">
        <f>IF(M536&lt;&gt;"",L536-M536,"")</f>
        <v/>
      </c>
      <c r="O536" s="25"/>
      <c r="P536" s="4"/>
      <c r="Q536" s="4"/>
      <c r="R536" s="4"/>
      <c r="S536" s="4"/>
      <c r="T536" s="4"/>
      <c r="U536" s="4"/>
      <c r="V536" s="4"/>
      <c r="W536" s="5"/>
      <c r="X536" s="5"/>
      <c r="Y536" s="146">
        <f>DAYS360(Tabelle1[[#This Row],[Spalte15]],Tabelle1[[#This Row],[Spalte16]])/30</f>
        <v>0</v>
      </c>
      <c r="Z536" s="25"/>
      <c r="AA536" s="4"/>
      <c r="AB536" s="4"/>
      <c r="AC536" s="6"/>
      <c r="AD536" s="25"/>
      <c r="AE536" s="4"/>
      <c r="AF536" s="4"/>
      <c r="AG536" s="4"/>
      <c r="AH536" s="4"/>
      <c r="AI536" s="4"/>
      <c r="AJ536" s="4"/>
      <c r="AK536" s="7"/>
      <c r="AL536" s="25"/>
      <c r="AM536" s="4"/>
      <c r="AN536" s="8"/>
      <c r="AO536" s="8"/>
      <c r="AP536" s="9"/>
    </row>
    <row r="537" spans="1:42" x14ac:dyDescent="0.25">
      <c r="A537" s="1"/>
      <c r="B537" s="2"/>
      <c r="C537" s="3"/>
      <c r="D537" s="4"/>
      <c r="E537" s="25"/>
      <c r="F537" s="4"/>
      <c r="G537" s="4"/>
      <c r="H537" s="4"/>
      <c r="I537" s="4"/>
      <c r="J537" s="4"/>
      <c r="K537" s="4"/>
      <c r="L537" s="4" t="str">
        <f>IF(I537=1,1,IF(J537=1,2,IF(K537=1,3,"")))</f>
        <v/>
      </c>
      <c r="M537" s="4" t="str" cm="1">
        <f t="array" ref="M537">IFERROR(INDEX(Tabelle1[Spalte104],MATCH(1,(Tabelle1[Spalte1]=Tabelle1[[#This Row],[Spalte1]])*(Tabelle1[Spalte16]=Tabelle1[[#This Row],[Spalte15]]-1),0)),"")</f>
        <v/>
      </c>
      <c r="N537" s="4" t="str">
        <f>IF(M537&lt;&gt;"",L537-M537,"")</f>
        <v/>
      </c>
      <c r="O537" s="25"/>
      <c r="P537" s="4"/>
      <c r="Q537" s="4"/>
      <c r="R537" s="4"/>
      <c r="S537" s="4"/>
      <c r="T537" s="4"/>
      <c r="U537" s="4"/>
      <c r="V537" s="4"/>
      <c r="W537" s="5"/>
      <c r="X537" s="5"/>
      <c r="Y537" s="146">
        <f>DAYS360(Tabelle1[[#This Row],[Spalte15]],Tabelle1[[#This Row],[Spalte16]])/30</f>
        <v>0</v>
      </c>
      <c r="Z537" s="25"/>
      <c r="AA537" s="4"/>
      <c r="AB537" s="4"/>
      <c r="AC537" s="6"/>
      <c r="AD537" s="25"/>
      <c r="AE537" s="4"/>
      <c r="AF537" s="4"/>
      <c r="AG537" s="4"/>
      <c r="AH537" s="4"/>
      <c r="AI537" s="4"/>
      <c r="AJ537" s="4"/>
      <c r="AK537" s="7"/>
      <c r="AL537" s="25"/>
      <c r="AM537" s="4"/>
      <c r="AN537" s="8"/>
      <c r="AO537" s="8"/>
      <c r="AP537" s="9"/>
    </row>
    <row r="538" spans="1:42" x14ac:dyDescent="0.25">
      <c r="A538" s="1"/>
      <c r="B538" s="2"/>
      <c r="C538" s="3"/>
      <c r="D538" s="4"/>
      <c r="E538" s="25"/>
      <c r="F538" s="4"/>
      <c r="G538" s="4"/>
      <c r="H538" s="4"/>
      <c r="I538" s="4"/>
      <c r="J538" s="4"/>
      <c r="K538" s="4"/>
      <c r="L538" s="4" t="str">
        <f>IF(I538=1,1,IF(J538=1,2,IF(K538=1,3,"")))</f>
        <v/>
      </c>
      <c r="M538" s="4" t="str" cm="1">
        <f t="array" ref="M538">IFERROR(INDEX(Tabelle1[Spalte104],MATCH(1,(Tabelle1[Spalte1]=Tabelle1[[#This Row],[Spalte1]])*(Tabelle1[Spalte16]=Tabelle1[[#This Row],[Spalte15]]-1),0)),"")</f>
        <v/>
      </c>
      <c r="N538" s="4" t="str">
        <f>IF(M538&lt;&gt;"",L538-M538,"")</f>
        <v/>
      </c>
      <c r="O538" s="25"/>
      <c r="P538" s="4"/>
      <c r="Q538" s="4"/>
      <c r="R538" s="4"/>
      <c r="S538" s="4"/>
      <c r="T538" s="4"/>
      <c r="U538" s="4"/>
      <c r="V538" s="4"/>
      <c r="W538" s="5"/>
      <c r="X538" s="5"/>
      <c r="Y538" s="146">
        <f>DAYS360(Tabelle1[[#This Row],[Spalte15]],Tabelle1[[#This Row],[Spalte16]])/30</f>
        <v>0</v>
      </c>
      <c r="Z538" s="25"/>
      <c r="AA538" s="4"/>
      <c r="AB538" s="4"/>
      <c r="AC538" s="6"/>
      <c r="AD538" s="25"/>
      <c r="AE538" s="4"/>
      <c r="AF538" s="4"/>
      <c r="AG538" s="4"/>
      <c r="AH538" s="4"/>
      <c r="AI538" s="4"/>
      <c r="AJ538" s="4"/>
      <c r="AK538" s="7"/>
      <c r="AL538" s="25"/>
      <c r="AM538" s="4"/>
      <c r="AN538" s="8"/>
      <c r="AO538" s="8"/>
      <c r="AP538" s="9"/>
    </row>
    <row r="539" spans="1:42" x14ac:dyDescent="0.25">
      <c r="A539" s="1"/>
      <c r="B539" s="2"/>
      <c r="C539" s="3"/>
      <c r="D539" s="4"/>
      <c r="E539" s="25"/>
      <c r="F539" s="4"/>
      <c r="G539" s="4"/>
      <c r="H539" s="4"/>
      <c r="I539" s="4"/>
      <c r="J539" s="4"/>
      <c r="K539" s="4"/>
      <c r="L539" s="4" t="str">
        <f>IF(I539=1,1,IF(J539=1,2,IF(K539=1,3,"")))</f>
        <v/>
      </c>
      <c r="M539" s="4" t="str" cm="1">
        <f t="array" ref="M539">IFERROR(INDEX(Tabelle1[Spalte104],MATCH(1,(Tabelle1[Spalte1]=Tabelle1[[#This Row],[Spalte1]])*(Tabelle1[Spalte16]=Tabelle1[[#This Row],[Spalte15]]-1),0)),"")</f>
        <v/>
      </c>
      <c r="N539" s="4" t="str">
        <f>IF(M539&lt;&gt;"",L539-M539,"")</f>
        <v/>
      </c>
      <c r="O539" s="25"/>
      <c r="P539" s="4"/>
      <c r="Q539" s="4"/>
      <c r="R539" s="4"/>
      <c r="S539" s="4"/>
      <c r="T539" s="4"/>
      <c r="U539" s="4"/>
      <c r="V539" s="4"/>
      <c r="W539" s="5"/>
      <c r="X539" s="5"/>
      <c r="Y539" s="146">
        <f>DAYS360(Tabelle1[[#This Row],[Spalte15]],Tabelle1[[#This Row],[Spalte16]])/30</f>
        <v>0</v>
      </c>
      <c r="Z539" s="25"/>
      <c r="AA539" s="4"/>
      <c r="AB539" s="4"/>
      <c r="AC539" s="6"/>
      <c r="AD539" s="25"/>
      <c r="AE539" s="4"/>
      <c r="AF539" s="4"/>
      <c r="AG539" s="4"/>
      <c r="AH539" s="4"/>
      <c r="AI539" s="4"/>
      <c r="AJ539" s="4"/>
      <c r="AK539" s="7"/>
      <c r="AL539" s="25"/>
      <c r="AM539" s="4"/>
      <c r="AN539" s="8"/>
      <c r="AO539" s="8"/>
      <c r="AP539" s="9"/>
    </row>
    <row r="540" spans="1:42" x14ac:dyDescent="0.25">
      <c r="A540" s="1"/>
      <c r="B540" s="2"/>
      <c r="C540" s="3"/>
      <c r="D540" s="4"/>
      <c r="E540" s="25"/>
      <c r="F540" s="4"/>
      <c r="G540" s="4"/>
      <c r="H540" s="4"/>
      <c r="I540" s="4"/>
      <c r="J540" s="4"/>
      <c r="K540" s="4"/>
      <c r="L540" s="4" t="str">
        <f>IF(I540=1,1,IF(J540=1,2,IF(K540=1,3,"")))</f>
        <v/>
      </c>
      <c r="M540" s="4" t="str" cm="1">
        <f t="array" ref="M540">IFERROR(INDEX(Tabelle1[Spalte104],MATCH(1,(Tabelle1[Spalte1]=Tabelle1[[#This Row],[Spalte1]])*(Tabelle1[Spalte16]=Tabelle1[[#This Row],[Spalte15]]-1),0)),"")</f>
        <v/>
      </c>
      <c r="N540" s="4" t="str">
        <f>IF(M540&lt;&gt;"",L540-M540,"")</f>
        <v/>
      </c>
      <c r="O540" s="25"/>
      <c r="P540" s="4"/>
      <c r="Q540" s="4"/>
      <c r="R540" s="4"/>
      <c r="S540" s="4"/>
      <c r="T540" s="4"/>
      <c r="U540" s="4"/>
      <c r="V540" s="4"/>
      <c r="W540" s="5"/>
      <c r="X540" s="5"/>
      <c r="Y540" s="146">
        <f>DAYS360(Tabelle1[[#This Row],[Spalte15]],Tabelle1[[#This Row],[Spalte16]])/30</f>
        <v>0</v>
      </c>
      <c r="Z540" s="25"/>
      <c r="AA540" s="4"/>
      <c r="AB540" s="4"/>
      <c r="AC540" s="6"/>
      <c r="AD540" s="25"/>
      <c r="AE540" s="4"/>
      <c r="AF540" s="4"/>
      <c r="AG540" s="4"/>
      <c r="AH540" s="4"/>
      <c r="AI540" s="4"/>
      <c r="AJ540" s="4"/>
      <c r="AK540" s="7"/>
      <c r="AL540" s="25"/>
      <c r="AM540" s="4"/>
      <c r="AN540" s="8"/>
      <c r="AO540" s="8"/>
      <c r="AP540" s="9"/>
    </row>
    <row r="541" spans="1:42" x14ac:dyDescent="0.25">
      <c r="A541" s="1"/>
      <c r="B541" s="2"/>
      <c r="C541" s="3"/>
      <c r="D541" s="4"/>
      <c r="E541" s="25"/>
      <c r="F541" s="4"/>
      <c r="G541" s="4"/>
      <c r="H541" s="4"/>
      <c r="I541" s="4"/>
      <c r="J541" s="4"/>
      <c r="K541" s="4"/>
      <c r="L541" s="4" t="str">
        <f>IF(I541=1,1,IF(J541=1,2,IF(K541=1,3,"")))</f>
        <v/>
      </c>
      <c r="M541" s="4" t="str" cm="1">
        <f t="array" ref="M541">IFERROR(INDEX(Tabelle1[Spalte104],MATCH(1,(Tabelle1[Spalte1]=Tabelle1[[#This Row],[Spalte1]])*(Tabelle1[Spalte16]=Tabelle1[[#This Row],[Spalte15]]-1),0)),"")</f>
        <v/>
      </c>
      <c r="N541" s="4" t="str">
        <f>IF(M541&lt;&gt;"",L541-M541,"")</f>
        <v/>
      </c>
      <c r="O541" s="25"/>
      <c r="P541" s="4"/>
      <c r="Q541" s="4"/>
      <c r="R541" s="4"/>
      <c r="S541" s="4"/>
      <c r="T541" s="4"/>
      <c r="U541" s="4"/>
      <c r="V541" s="4"/>
      <c r="W541" s="5"/>
      <c r="X541" s="5"/>
      <c r="Y541" s="146">
        <f>DAYS360(Tabelle1[[#This Row],[Spalte15]],Tabelle1[[#This Row],[Spalte16]])/30</f>
        <v>0</v>
      </c>
      <c r="Z541" s="25"/>
      <c r="AA541" s="4"/>
      <c r="AB541" s="4"/>
      <c r="AC541" s="6"/>
      <c r="AD541" s="25"/>
      <c r="AE541" s="4"/>
      <c r="AF541" s="4"/>
      <c r="AG541" s="4"/>
      <c r="AH541" s="4"/>
      <c r="AI541" s="4"/>
      <c r="AJ541" s="4"/>
      <c r="AK541" s="7"/>
      <c r="AL541" s="25"/>
      <c r="AM541" s="4"/>
      <c r="AN541" s="8"/>
      <c r="AO541" s="8"/>
      <c r="AP541" s="9"/>
    </row>
    <row r="542" spans="1:42" x14ac:dyDescent="0.25">
      <c r="A542" s="1"/>
      <c r="B542" s="2"/>
      <c r="C542" s="3"/>
      <c r="D542" s="4"/>
      <c r="E542" s="25"/>
      <c r="F542" s="4"/>
      <c r="G542" s="4"/>
      <c r="H542" s="4"/>
      <c r="I542" s="4"/>
      <c r="J542" s="4"/>
      <c r="K542" s="4"/>
      <c r="L542" s="4" t="str">
        <f>IF(I542=1,1,IF(J542=1,2,IF(K542=1,3,"")))</f>
        <v/>
      </c>
      <c r="M542" s="4" t="str" cm="1">
        <f t="array" ref="M542">IFERROR(INDEX(Tabelle1[Spalte104],MATCH(1,(Tabelle1[Spalte1]=Tabelle1[[#This Row],[Spalte1]])*(Tabelle1[Spalte16]=Tabelle1[[#This Row],[Spalte15]]-1),0)),"")</f>
        <v/>
      </c>
      <c r="N542" s="4" t="str">
        <f>IF(M542&lt;&gt;"",L542-M542,"")</f>
        <v/>
      </c>
      <c r="O542" s="25"/>
      <c r="P542" s="4"/>
      <c r="Q542" s="4"/>
      <c r="R542" s="4"/>
      <c r="S542" s="4"/>
      <c r="T542" s="4"/>
      <c r="U542" s="4"/>
      <c r="V542" s="4"/>
      <c r="W542" s="5"/>
      <c r="X542" s="5"/>
      <c r="Y542" s="146">
        <f>DAYS360(Tabelle1[[#This Row],[Spalte15]],Tabelle1[[#This Row],[Spalte16]])/30</f>
        <v>0</v>
      </c>
      <c r="Z542" s="25"/>
      <c r="AA542" s="4"/>
      <c r="AB542" s="4"/>
      <c r="AC542" s="6"/>
      <c r="AD542" s="25"/>
      <c r="AE542" s="4"/>
      <c r="AF542" s="4"/>
      <c r="AG542" s="4"/>
      <c r="AH542" s="4"/>
      <c r="AI542" s="4"/>
      <c r="AJ542" s="4"/>
      <c r="AK542" s="7"/>
      <c r="AL542" s="25"/>
      <c r="AM542" s="4"/>
      <c r="AN542" s="8"/>
      <c r="AO542" s="8"/>
      <c r="AP542" s="9"/>
    </row>
    <row r="543" spans="1:42" x14ac:dyDescent="0.25">
      <c r="A543" s="1"/>
      <c r="B543" s="2"/>
      <c r="C543" s="3"/>
      <c r="D543" s="4"/>
      <c r="E543" s="25"/>
      <c r="F543" s="4"/>
      <c r="G543" s="4"/>
      <c r="H543" s="4"/>
      <c r="I543" s="4"/>
      <c r="J543" s="4"/>
      <c r="K543" s="4"/>
      <c r="L543" s="4" t="str">
        <f>IF(I543=1,1,IF(J543=1,2,IF(K543=1,3,"")))</f>
        <v/>
      </c>
      <c r="M543" s="4" t="str" cm="1">
        <f t="array" ref="M543">IFERROR(INDEX(Tabelle1[Spalte104],MATCH(1,(Tabelle1[Spalte1]=Tabelle1[[#This Row],[Spalte1]])*(Tabelle1[Spalte16]=Tabelle1[[#This Row],[Spalte15]]-1),0)),"")</f>
        <v/>
      </c>
      <c r="N543" s="4" t="str">
        <f>IF(M543&lt;&gt;"",L543-M543,"")</f>
        <v/>
      </c>
      <c r="O543" s="25"/>
      <c r="P543" s="4"/>
      <c r="Q543" s="4"/>
      <c r="R543" s="4"/>
      <c r="S543" s="4"/>
      <c r="T543" s="4"/>
      <c r="U543" s="4"/>
      <c r="V543" s="4"/>
      <c r="W543" s="5"/>
      <c r="X543" s="5"/>
      <c r="Y543" s="146">
        <f>DAYS360(Tabelle1[[#This Row],[Spalte15]],Tabelle1[[#This Row],[Spalte16]])/30</f>
        <v>0</v>
      </c>
      <c r="Z543" s="25"/>
      <c r="AA543" s="4"/>
      <c r="AB543" s="4"/>
      <c r="AC543" s="6"/>
      <c r="AD543" s="25"/>
      <c r="AE543" s="4"/>
      <c r="AF543" s="4"/>
      <c r="AG543" s="4"/>
      <c r="AH543" s="4"/>
      <c r="AI543" s="4"/>
      <c r="AJ543" s="4"/>
      <c r="AK543" s="7"/>
      <c r="AL543" s="25"/>
      <c r="AM543" s="4"/>
      <c r="AN543" s="8"/>
      <c r="AO543" s="8"/>
      <c r="AP543" s="9"/>
    </row>
    <row r="544" spans="1:42" x14ac:dyDescent="0.25">
      <c r="A544" s="1"/>
      <c r="B544" s="2"/>
      <c r="C544" s="3"/>
      <c r="D544" s="4"/>
      <c r="E544" s="25"/>
      <c r="F544" s="4"/>
      <c r="G544" s="4"/>
      <c r="H544" s="4"/>
      <c r="I544" s="4"/>
      <c r="J544" s="4"/>
      <c r="K544" s="4"/>
      <c r="L544" s="4" t="str">
        <f>IF(I544=1,1,IF(J544=1,2,IF(K544=1,3,"")))</f>
        <v/>
      </c>
      <c r="M544" s="4" t="str" cm="1">
        <f t="array" ref="M544">IFERROR(INDEX(Tabelle1[Spalte104],MATCH(1,(Tabelle1[Spalte1]=Tabelle1[[#This Row],[Spalte1]])*(Tabelle1[Spalte16]=Tabelle1[[#This Row],[Spalte15]]-1),0)),"")</f>
        <v/>
      </c>
      <c r="N544" s="4" t="str">
        <f>IF(M544&lt;&gt;"",L544-M544,"")</f>
        <v/>
      </c>
      <c r="O544" s="25"/>
      <c r="P544" s="4"/>
      <c r="Q544" s="4"/>
      <c r="R544" s="4"/>
      <c r="S544" s="4"/>
      <c r="T544" s="4"/>
      <c r="U544" s="4"/>
      <c r="V544" s="4"/>
      <c r="W544" s="5"/>
      <c r="X544" s="5"/>
      <c r="Y544" s="146">
        <f>DAYS360(Tabelle1[[#This Row],[Spalte15]],Tabelle1[[#This Row],[Spalte16]])/30</f>
        <v>0</v>
      </c>
      <c r="Z544" s="25"/>
      <c r="AA544" s="4"/>
      <c r="AB544" s="4"/>
      <c r="AC544" s="6"/>
      <c r="AD544" s="25"/>
      <c r="AE544" s="4"/>
      <c r="AF544" s="4"/>
      <c r="AG544" s="4"/>
      <c r="AH544" s="4"/>
      <c r="AI544" s="4"/>
      <c r="AJ544" s="4"/>
      <c r="AK544" s="7"/>
      <c r="AL544" s="25"/>
      <c r="AM544" s="4"/>
      <c r="AN544" s="8"/>
      <c r="AO544" s="8"/>
      <c r="AP544" s="9"/>
    </row>
    <row r="545" spans="1:42" x14ac:dyDescent="0.25">
      <c r="A545" s="1"/>
      <c r="B545" s="2"/>
      <c r="C545" s="3"/>
      <c r="D545" s="4"/>
      <c r="E545" s="25"/>
      <c r="F545" s="4"/>
      <c r="G545" s="4"/>
      <c r="H545" s="4"/>
      <c r="I545" s="4"/>
      <c r="J545" s="4"/>
      <c r="K545" s="4"/>
      <c r="L545" s="4" t="str">
        <f>IF(I545=1,1,IF(J545=1,2,IF(K545=1,3,"")))</f>
        <v/>
      </c>
      <c r="M545" s="4" t="str" cm="1">
        <f t="array" ref="M545">IFERROR(INDEX(Tabelle1[Spalte104],MATCH(1,(Tabelle1[Spalte1]=Tabelle1[[#This Row],[Spalte1]])*(Tabelle1[Spalte16]=Tabelle1[[#This Row],[Spalte15]]-1),0)),"")</f>
        <v/>
      </c>
      <c r="N545" s="4" t="str">
        <f>IF(M545&lt;&gt;"",L545-M545,"")</f>
        <v/>
      </c>
      <c r="O545" s="25"/>
      <c r="P545" s="4"/>
      <c r="Q545" s="4"/>
      <c r="R545" s="4"/>
      <c r="S545" s="4"/>
      <c r="T545" s="4"/>
      <c r="U545" s="4"/>
      <c r="V545" s="4"/>
      <c r="W545" s="5"/>
      <c r="X545" s="5"/>
      <c r="Y545" s="146">
        <f>DAYS360(Tabelle1[[#This Row],[Spalte15]],Tabelle1[[#This Row],[Spalte16]])/30</f>
        <v>0</v>
      </c>
      <c r="Z545" s="25"/>
      <c r="AA545" s="4"/>
      <c r="AB545" s="4"/>
      <c r="AC545" s="6"/>
      <c r="AD545" s="25"/>
      <c r="AE545" s="4"/>
      <c r="AF545" s="4"/>
      <c r="AG545" s="4"/>
      <c r="AH545" s="4"/>
      <c r="AI545" s="4"/>
      <c r="AJ545" s="4"/>
      <c r="AK545" s="7"/>
      <c r="AL545" s="25"/>
      <c r="AM545" s="4"/>
      <c r="AN545" s="8"/>
      <c r="AO545" s="8"/>
      <c r="AP545" s="9"/>
    </row>
    <row r="546" spans="1:42" x14ac:dyDescent="0.25">
      <c r="A546" s="1"/>
      <c r="B546" s="2"/>
      <c r="C546" s="3"/>
      <c r="D546" s="4"/>
      <c r="E546" s="25"/>
      <c r="F546" s="4"/>
      <c r="G546" s="4"/>
      <c r="H546" s="4"/>
      <c r="I546" s="4"/>
      <c r="J546" s="4"/>
      <c r="K546" s="4"/>
      <c r="L546" s="4" t="str">
        <f>IF(I546=1,1,IF(J546=1,2,IF(K546=1,3,"")))</f>
        <v/>
      </c>
      <c r="M546" s="4" t="str" cm="1">
        <f t="array" ref="M546">IFERROR(INDEX(Tabelle1[Spalte104],MATCH(1,(Tabelle1[Spalte1]=Tabelle1[[#This Row],[Spalte1]])*(Tabelle1[Spalte16]=Tabelle1[[#This Row],[Spalte15]]-1),0)),"")</f>
        <v/>
      </c>
      <c r="N546" s="4" t="str">
        <f>IF(M546&lt;&gt;"",L546-M546,"")</f>
        <v/>
      </c>
      <c r="O546" s="25"/>
      <c r="P546" s="4"/>
      <c r="Q546" s="4"/>
      <c r="R546" s="4"/>
      <c r="S546" s="4"/>
      <c r="T546" s="4"/>
      <c r="U546" s="4"/>
      <c r="V546" s="4"/>
      <c r="W546" s="5"/>
      <c r="X546" s="5"/>
      <c r="Y546" s="146">
        <f>DAYS360(Tabelle1[[#This Row],[Spalte15]],Tabelle1[[#This Row],[Spalte16]])/30</f>
        <v>0</v>
      </c>
      <c r="Z546" s="25"/>
      <c r="AA546" s="4"/>
      <c r="AB546" s="4"/>
      <c r="AC546" s="6"/>
      <c r="AD546" s="25"/>
      <c r="AE546" s="4"/>
      <c r="AF546" s="4"/>
      <c r="AG546" s="4"/>
      <c r="AH546" s="4"/>
      <c r="AI546" s="4"/>
      <c r="AJ546" s="4"/>
      <c r="AK546" s="7"/>
      <c r="AL546" s="25"/>
      <c r="AM546" s="4"/>
      <c r="AN546" s="8"/>
      <c r="AO546" s="8"/>
      <c r="AP546" s="9"/>
    </row>
    <row r="547" spans="1:42" x14ac:dyDescent="0.25">
      <c r="A547" s="1"/>
      <c r="B547" s="2"/>
      <c r="C547" s="3"/>
      <c r="D547" s="4"/>
      <c r="E547" s="25"/>
      <c r="F547" s="4"/>
      <c r="G547" s="4"/>
      <c r="H547" s="4"/>
      <c r="I547" s="4"/>
      <c r="J547" s="4"/>
      <c r="K547" s="4"/>
      <c r="L547" s="4" t="str">
        <f>IF(I547=1,1,IF(J547=1,2,IF(K547=1,3,"")))</f>
        <v/>
      </c>
      <c r="M547" s="4" t="str" cm="1">
        <f t="array" ref="M547">IFERROR(INDEX(Tabelle1[Spalte104],MATCH(1,(Tabelle1[Spalte1]=Tabelle1[[#This Row],[Spalte1]])*(Tabelle1[Spalte16]=Tabelle1[[#This Row],[Spalte15]]-1),0)),"")</f>
        <v/>
      </c>
      <c r="N547" s="4" t="str">
        <f>IF(M547&lt;&gt;"",L547-M547,"")</f>
        <v/>
      </c>
      <c r="O547" s="25"/>
      <c r="P547" s="4"/>
      <c r="Q547" s="4"/>
      <c r="R547" s="4"/>
      <c r="S547" s="4"/>
      <c r="T547" s="4"/>
      <c r="U547" s="4"/>
      <c r="V547" s="4"/>
      <c r="W547" s="5"/>
      <c r="X547" s="5"/>
      <c r="Y547" s="146">
        <f>DAYS360(Tabelle1[[#This Row],[Spalte15]],Tabelle1[[#This Row],[Spalte16]])/30</f>
        <v>0</v>
      </c>
      <c r="Z547" s="25"/>
      <c r="AA547" s="4"/>
      <c r="AB547" s="4"/>
      <c r="AC547" s="6"/>
      <c r="AD547" s="25"/>
      <c r="AE547" s="4"/>
      <c r="AF547" s="4"/>
      <c r="AG547" s="4"/>
      <c r="AH547" s="4"/>
      <c r="AI547" s="4"/>
      <c r="AJ547" s="4"/>
      <c r="AK547" s="7"/>
      <c r="AL547" s="25"/>
      <c r="AM547" s="4"/>
      <c r="AN547" s="8"/>
      <c r="AO547" s="8"/>
      <c r="AP547" s="9"/>
    </row>
    <row r="548" spans="1:42" x14ac:dyDescent="0.25">
      <c r="A548" s="1"/>
      <c r="B548" s="2"/>
      <c r="C548" s="3"/>
      <c r="D548" s="4"/>
      <c r="E548" s="25"/>
      <c r="F548" s="4"/>
      <c r="G548" s="4"/>
      <c r="H548" s="4"/>
      <c r="I548" s="4"/>
      <c r="J548" s="4"/>
      <c r="K548" s="4"/>
      <c r="L548" s="4" t="str">
        <f>IF(I548=1,1,IF(J548=1,2,IF(K548=1,3,"")))</f>
        <v/>
      </c>
      <c r="M548" s="4" t="str" cm="1">
        <f t="array" ref="M548">IFERROR(INDEX(Tabelle1[Spalte104],MATCH(1,(Tabelle1[Spalte1]=Tabelle1[[#This Row],[Spalte1]])*(Tabelle1[Spalte16]=Tabelle1[[#This Row],[Spalte15]]-1),0)),"")</f>
        <v/>
      </c>
      <c r="N548" s="4" t="str">
        <f>IF(M548&lt;&gt;"",L548-M548,"")</f>
        <v/>
      </c>
      <c r="O548" s="25"/>
      <c r="P548" s="4"/>
      <c r="Q548" s="4"/>
      <c r="R548" s="4"/>
      <c r="S548" s="4"/>
      <c r="T548" s="4"/>
      <c r="U548" s="4"/>
      <c r="V548" s="4"/>
      <c r="W548" s="5"/>
      <c r="X548" s="5"/>
      <c r="Y548" s="146">
        <f>DAYS360(Tabelle1[[#This Row],[Spalte15]],Tabelle1[[#This Row],[Spalte16]])/30</f>
        <v>0</v>
      </c>
      <c r="Z548" s="25"/>
      <c r="AA548" s="4"/>
      <c r="AB548" s="4"/>
      <c r="AC548" s="6"/>
      <c r="AD548" s="25"/>
      <c r="AE548" s="4"/>
      <c r="AF548" s="4"/>
      <c r="AG548" s="4"/>
      <c r="AH548" s="4"/>
      <c r="AI548" s="4"/>
      <c r="AJ548" s="4"/>
      <c r="AK548" s="7"/>
      <c r="AL548" s="25"/>
      <c r="AM548" s="4"/>
      <c r="AN548" s="8"/>
      <c r="AO548" s="8"/>
      <c r="AP548" s="9"/>
    </row>
    <row r="549" spans="1:42" x14ac:dyDescent="0.25">
      <c r="A549" s="1"/>
      <c r="B549" s="2"/>
      <c r="C549" s="3"/>
      <c r="D549" s="4"/>
      <c r="E549" s="25"/>
      <c r="F549" s="4"/>
      <c r="G549" s="4"/>
      <c r="H549" s="4"/>
      <c r="I549" s="4"/>
      <c r="J549" s="4"/>
      <c r="K549" s="4"/>
      <c r="L549" s="4" t="str">
        <f>IF(I549=1,1,IF(J549=1,2,IF(K549=1,3,"")))</f>
        <v/>
      </c>
      <c r="M549" s="4" t="str" cm="1">
        <f t="array" ref="M549">IFERROR(INDEX(Tabelle1[Spalte104],MATCH(1,(Tabelle1[Spalte1]=Tabelle1[[#This Row],[Spalte1]])*(Tabelle1[Spalte16]=Tabelle1[[#This Row],[Spalte15]]-1),0)),"")</f>
        <v/>
      </c>
      <c r="N549" s="4" t="str">
        <f>IF(M549&lt;&gt;"",L549-M549,"")</f>
        <v/>
      </c>
      <c r="O549" s="25"/>
      <c r="P549" s="4"/>
      <c r="Q549" s="4"/>
      <c r="R549" s="4"/>
      <c r="S549" s="4"/>
      <c r="T549" s="4"/>
      <c r="U549" s="4"/>
      <c r="V549" s="4"/>
      <c r="W549" s="5"/>
      <c r="X549" s="5"/>
      <c r="Y549" s="146">
        <f>DAYS360(Tabelle1[[#This Row],[Spalte15]],Tabelle1[[#This Row],[Spalte16]])/30</f>
        <v>0</v>
      </c>
      <c r="Z549" s="25"/>
      <c r="AA549" s="4"/>
      <c r="AB549" s="4"/>
      <c r="AC549" s="6"/>
      <c r="AD549" s="25"/>
      <c r="AE549" s="4"/>
      <c r="AF549" s="4"/>
      <c r="AG549" s="4"/>
      <c r="AH549" s="4"/>
      <c r="AI549" s="4"/>
      <c r="AJ549" s="4"/>
      <c r="AK549" s="7"/>
      <c r="AL549" s="25"/>
      <c r="AM549" s="4"/>
      <c r="AN549" s="8"/>
      <c r="AO549" s="8"/>
      <c r="AP549" s="9"/>
    </row>
    <row r="550" spans="1:42" x14ac:dyDescent="0.25">
      <c r="A550" s="1"/>
      <c r="B550" s="2"/>
      <c r="C550" s="3"/>
      <c r="D550" s="4"/>
      <c r="E550" s="25"/>
      <c r="F550" s="4"/>
      <c r="G550" s="4"/>
      <c r="H550" s="4"/>
      <c r="I550" s="4"/>
      <c r="J550" s="4"/>
      <c r="K550" s="4"/>
      <c r="L550" s="4" t="str">
        <f>IF(I550=1,1,IF(J550=1,2,IF(K550=1,3,"")))</f>
        <v/>
      </c>
      <c r="M550" s="4" t="str" cm="1">
        <f t="array" ref="M550">IFERROR(INDEX(Tabelle1[Spalte104],MATCH(1,(Tabelle1[Spalte1]=Tabelle1[[#This Row],[Spalte1]])*(Tabelle1[Spalte16]=Tabelle1[[#This Row],[Spalte15]]-1),0)),"")</f>
        <v/>
      </c>
      <c r="N550" s="4" t="str">
        <f>IF(M550&lt;&gt;"",L550-M550,"")</f>
        <v/>
      </c>
      <c r="O550" s="25"/>
      <c r="P550" s="4"/>
      <c r="Q550" s="4"/>
      <c r="R550" s="4"/>
      <c r="S550" s="4"/>
      <c r="T550" s="4"/>
      <c r="U550" s="4"/>
      <c r="V550" s="4"/>
      <c r="W550" s="5"/>
      <c r="X550" s="5"/>
      <c r="Y550" s="146">
        <f>DAYS360(Tabelle1[[#This Row],[Spalte15]],Tabelle1[[#This Row],[Spalte16]])/30</f>
        <v>0</v>
      </c>
      <c r="Z550" s="25"/>
      <c r="AA550" s="4"/>
      <c r="AB550" s="4"/>
      <c r="AC550" s="6"/>
      <c r="AD550" s="25"/>
      <c r="AE550" s="4"/>
      <c r="AF550" s="4"/>
      <c r="AG550" s="4"/>
      <c r="AH550" s="4"/>
      <c r="AI550" s="4"/>
      <c r="AJ550" s="4"/>
      <c r="AK550" s="7"/>
      <c r="AL550" s="25"/>
      <c r="AM550" s="4"/>
      <c r="AN550" s="8"/>
      <c r="AO550" s="8"/>
      <c r="AP550" s="9"/>
    </row>
    <row r="551" spans="1:42" x14ac:dyDescent="0.25">
      <c r="A551" s="1"/>
      <c r="B551" s="2"/>
      <c r="C551" s="3"/>
      <c r="D551" s="4"/>
      <c r="E551" s="25"/>
      <c r="F551" s="4"/>
      <c r="G551" s="4"/>
      <c r="H551" s="4"/>
      <c r="I551" s="4"/>
      <c r="J551" s="4"/>
      <c r="K551" s="4"/>
      <c r="L551" s="4" t="str">
        <f>IF(I551=1,1,IF(J551=1,2,IF(K551=1,3,"")))</f>
        <v/>
      </c>
      <c r="M551" s="4" t="str" cm="1">
        <f t="array" ref="M551">IFERROR(INDEX(Tabelle1[Spalte104],MATCH(1,(Tabelle1[Spalte1]=Tabelle1[[#This Row],[Spalte1]])*(Tabelle1[Spalte16]=Tabelle1[[#This Row],[Spalte15]]-1),0)),"")</f>
        <v/>
      </c>
      <c r="N551" s="4" t="str">
        <f>IF(M551&lt;&gt;"",L551-M551,"")</f>
        <v/>
      </c>
      <c r="O551" s="25"/>
      <c r="P551" s="4"/>
      <c r="Q551" s="4"/>
      <c r="R551" s="4"/>
      <c r="S551" s="4"/>
      <c r="T551" s="4"/>
      <c r="U551" s="4"/>
      <c r="V551" s="4"/>
      <c r="W551" s="5"/>
      <c r="X551" s="5"/>
      <c r="Y551" s="146">
        <f>DAYS360(Tabelle1[[#This Row],[Spalte15]],Tabelle1[[#This Row],[Spalte16]])/30</f>
        <v>0</v>
      </c>
      <c r="Z551" s="25"/>
      <c r="AA551" s="4"/>
      <c r="AB551" s="4"/>
      <c r="AC551" s="6"/>
      <c r="AD551" s="25"/>
      <c r="AE551" s="4"/>
      <c r="AF551" s="4"/>
      <c r="AG551" s="4"/>
      <c r="AH551" s="4"/>
      <c r="AI551" s="4"/>
      <c r="AJ551" s="4"/>
      <c r="AK551" s="7"/>
      <c r="AL551" s="25"/>
      <c r="AM551" s="4"/>
      <c r="AN551" s="8"/>
      <c r="AO551" s="8"/>
      <c r="AP551" s="9"/>
    </row>
    <row r="552" spans="1:42" x14ac:dyDescent="0.25">
      <c r="A552" s="1"/>
      <c r="B552" s="2"/>
      <c r="C552" s="3"/>
      <c r="D552" s="4"/>
      <c r="E552" s="25"/>
      <c r="F552" s="4"/>
      <c r="G552" s="4"/>
      <c r="H552" s="4"/>
      <c r="I552" s="4"/>
      <c r="J552" s="4"/>
      <c r="K552" s="4"/>
      <c r="L552" s="4" t="str">
        <f>IF(I552=1,1,IF(J552=1,2,IF(K552=1,3,"")))</f>
        <v/>
      </c>
      <c r="M552" s="4" t="str" cm="1">
        <f t="array" ref="M552">IFERROR(INDEX(Tabelle1[Spalte104],MATCH(1,(Tabelle1[Spalte1]=Tabelle1[[#This Row],[Spalte1]])*(Tabelle1[Spalte16]=Tabelle1[[#This Row],[Spalte15]]-1),0)),"")</f>
        <v/>
      </c>
      <c r="N552" s="4" t="str">
        <f>IF(M552&lt;&gt;"",L552-M552,"")</f>
        <v/>
      </c>
      <c r="O552" s="25"/>
      <c r="P552" s="4"/>
      <c r="Q552" s="4"/>
      <c r="R552" s="4"/>
      <c r="S552" s="4"/>
      <c r="T552" s="4"/>
      <c r="U552" s="4"/>
      <c r="V552" s="4"/>
      <c r="W552" s="5"/>
      <c r="X552" s="5"/>
      <c r="Y552" s="146">
        <f>DAYS360(Tabelle1[[#This Row],[Spalte15]],Tabelle1[[#This Row],[Spalte16]])/30</f>
        <v>0</v>
      </c>
      <c r="Z552" s="25"/>
      <c r="AA552" s="4"/>
      <c r="AB552" s="4"/>
      <c r="AC552" s="6"/>
      <c r="AD552" s="25"/>
      <c r="AE552" s="4"/>
      <c r="AF552" s="4"/>
      <c r="AG552" s="4"/>
      <c r="AH552" s="4"/>
      <c r="AI552" s="4"/>
      <c r="AJ552" s="4"/>
      <c r="AK552" s="7"/>
      <c r="AL552" s="25"/>
      <c r="AM552" s="4"/>
      <c r="AN552" s="8"/>
      <c r="AO552" s="8"/>
      <c r="AP552" s="9"/>
    </row>
    <row r="553" spans="1:42" x14ac:dyDescent="0.25">
      <c r="A553" s="1"/>
      <c r="B553" s="2"/>
      <c r="C553" s="3"/>
      <c r="D553" s="4"/>
      <c r="E553" s="25"/>
      <c r="F553" s="4"/>
      <c r="G553" s="4"/>
      <c r="H553" s="4"/>
      <c r="I553" s="4"/>
      <c r="J553" s="4"/>
      <c r="K553" s="4"/>
      <c r="L553" s="4" t="str">
        <f>IF(I553=1,1,IF(J553=1,2,IF(K553=1,3,"")))</f>
        <v/>
      </c>
      <c r="M553" s="4" t="str" cm="1">
        <f t="array" ref="M553">IFERROR(INDEX(Tabelle1[Spalte104],MATCH(1,(Tabelle1[Spalte1]=Tabelle1[[#This Row],[Spalte1]])*(Tabelle1[Spalte16]=Tabelle1[[#This Row],[Spalte15]]-1),0)),"")</f>
        <v/>
      </c>
      <c r="N553" s="4" t="str">
        <f>IF(M553&lt;&gt;"",L553-M553,"")</f>
        <v/>
      </c>
      <c r="O553" s="25"/>
      <c r="P553" s="4"/>
      <c r="Q553" s="4"/>
      <c r="R553" s="4"/>
      <c r="S553" s="4"/>
      <c r="T553" s="4"/>
      <c r="U553" s="4"/>
      <c r="V553" s="4"/>
      <c r="W553" s="5"/>
      <c r="X553" s="5"/>
      <c r="Y553" s="146">
        <f>DAYS360(Tabelle1[[#This Row],[Spalte15]],Tabelle1[[#This Row],[Spalte16]])/30</f>
        <v>0</v>
      </c>
      <c r="Z553" s="25"/>
      <c r="AA553" s="4"/>
      <c r="AB553" s="4"/>
      <c r="AC553" s="6"/>
      <c r="AD553" s="25"/>
      <c r="AE553" s="4"/>
      <c r="AF553" s="4"/>
      <c r="AG553" s="4"/>
      <c r="AH553" s="4"/>
      <c r="AI553" s="4"/>
      <c r="AJ553" s="4"/>
      <c r="AK553" s="7"/>
      <c r="AL553" s="25"/>
      <c r="AM553" s="4"/>
      <c r="AN553" s="8"/>
      <c r="AO553" s="8"/>
      <c r="AP553" s="9"/>
    </row>
    <row r="554" spans="1:42" x14ac:dyDescent="0.25">
      <c r="A554" s="1"/>
      <c r="B554" s="2"/>
      <c r="C554" s="3"/>
      <c r="D554" s="4"/>
      <c r="E554" s="25"/>
      <c r="F554" s="4"/>
      <c r="G554" s="4"/>
      <c r="H554" s="4"/>
      <c r="I554" s="4"/>
      <c r="J554" s="4"/>
      <c r="K554" s="4"/>
      <c r="L554" s="4" t="str">
        <f>IF(I554=1,1,IF(J554=1,2,IF(K554=1,3,"")))</f>
        <v/>
      </c>
      <c r="M554" s="4" t="str" cm="1">
        <f t="array" ref="M554">IFERROR(INDEX(Tabelle1[Spalte104],MATCH(1,(Tabelle1[Spalte1]=Tabelle1[[#This Row],[Spalte1]])*(Tabelle1[Spalte16]=Tabelle1[[#This Row],[Spalte15]]-1),0)),"")</f>
        <v/>
      </c>
      <c r="N554" s="4" t="str">
        <f>IF(M554&lt;&gt;"",L554-M554,"")</f>
        <v/>
      </c>
      <c r="O554" s="25"/>
      <c r="P554" s="4"/>
      <c r="Q554" s="4"/>
      <c r="R554" s="4"/>
      <c r="S554" s="4"/>
      <c r="T554" s="4"/>
      <c r="U554" s="4"/>
      <c r="V554" s="4"/>
      <c r="W554" s="5"/>
      <c r="X554" s="5"/>
      <c r="Y554" s="146">
        <f>DAYS360(Tabelle1[[#This Row],[Spalte15]],Tabelle1[[#This Row],[Spalte16]])/30</f>
        <v>0</v>
      </c>
      <c r="Z554" s="25"/>
      <c r="AA554" s="4"/>
      <c r="AB554" s="4"/>
      <c r="AC554" s="6"/>
      <c r="AD554" s="25"/>
      <c r="AE554" s="4"/>
      <c r="AF554" s="4"/>
      <c r="AG554" s="4"/>
      <c r="AH554" s="4"/>
      <c r="AI554" s="4"/>
      <c r="AJ554" s="4"/>
      <c r="AK554" s="7"/>
      <c r="AL554" s="25"/>
      <c r="AM554" s="4"/>
      <c r="AN554" s="8"/>
      <c r="AO554" s="8"/>
      <c r="AP554" s="9"/>
    </row>
    <row r="555" spans="1:42" x14ac:dyDescent="0.25">
      <c r="A555" s="10"/>
      <c r="B555" s="11"/>
      <c r="C555" s="12"/>
      <c r="D555" s="13"/>
      <c r="E555" s="26"/>
      <c r="F555" s="13"/>
      <c r="G555" s="13"/>
      <c r="H555" s="13"/>
      <c r="I555" s="13"/>
      <c r="J555" s="13"/>
      <c r="K555" s="13"/>
      <c r="L555" s="13" t="str">
        <f>IF(I555=1,1,IF(J555=1,2,IF(K555=1,3,"")))</f>
        <v/>
      </c>
      <c r="M555" s="13" t="str" cm="1">
        <f t="array" ref="M555">IFERROR(INDEX(Tabelle1[Spalte104],MATCH(1,(Tabelle1[Spalte1]=Tabelle1[[#This Row],[Spalte1]])*(Tabelle1[Spalte16]=Tabelle1[[#This Row],[Spalte15]]-1),0)),"")</f>
        <v/>
      </c>
      <c r="N555" s="13" t="str">
        <f>IF(M555&lt;&gt;"",L555-M555,"")</f>
        <v/>
      </c>
      <c r="O555" s="26"/>
      <c r="P555" s="13"/>
      <c r="Q555" s="13"/>
      <c r="R555" s="13"/>
      <c r="S555" s="13"/>
      <c r="T555" s="13"/>
      <c r="U555" s="13"/>
      <c r="V555" s="13"/>
      <c r="W555" s="14"/>
      <c r="X555" s="14"/>
      <c r="Y555" s="147">
        <f>DAYS360(Tabelle1[[#This Row],[Spalte15]],Tabelle1[[#This Row],[Spalte16]])/30</f>
        <v>0</v>
      </c>
      <c r="Z555" s="26"/>
      <c r="AA555" s="13"/>
      <c r="AB555" s="13"/>
      <c r="AC555" s="15"/>
      <c r="AD555" s="26"/>
      <c r="AE555" s="13"/>
      <c r="AF555" s="13"/>
      <c r="AG555" s="13"/>
      <c r="AH555" s="13"/>
      <c r="AI555" s="13"/>
      <c r="AJ555" s="13"/>
      <c r="AK555" s="16"/>
      <c r="AL555" s="26"/>
      <c r="AM555" s="13"/>
      <c r="AN555" s="17"/>
      <c r="AO555" s="17"/>
      <c r="AP555" s="18"/>
    </row>
  </sheetData>
  <sheetProtection algorithmName="SHA-512" hashValue="abRaFt90K/F5cEI8JVye0BqpntiDOgjHREB1Z+8lruMlMRSXojajDQcpBJcRW2hiJiMGAbg5VDHXMhfGmr2ZuA==" saltValue="7Io4UlHkLi5fi+ZF9xKKfA==" spinCount="100000" sheet="1" objects="1" scenarios="1" formatColumns="0" selectLockedCells="1" sort="0" autoFilter="0"/>
  <mergeCells count="26">
    <mergeCell ref="E6:V6"/>
    <mergeCell ref="W6:X6"/>
    <mergeCell ref="AA6:AK6"/>
    <mergeCell ref="L8:N8"/>
    <mergeCell ref="A1:AP1"/>
    <mergeCell ref="A4:C4"/>
    <mergeCell ref="D4:V4"/>
    <mergeCell ref="A5:C5"/>
    <mergeCell ref="D5:V5"/>
    <mergeCell ref="E7:V7"/>
    <mergeCell ref="AA7:AK7"/>
    <mergeCell ref="E8:E9"/>
    <mergeCell ref="F8:H8"/>
    <mergeCell ref="I8:K8"/>
    <mergeCell ref="O8:O9"/>
    <mergeCell ref="P8:T8"/>
    <mergeCell ref="U8:V8"/>
    <mergeCell ref="Z8:Z9"/>
    <mergeCell ref="AA8:AC8"/>
    <mergeCell ref="AP10:AP11"/>
    <mergeCell ref="AD8:AD9"/>
    <mergeCell ref="AE8:AK8"/>
    <mergeCell ref="AL8:AL9"/>
    <mergeCell ref="AN9:AN11"/>
    <mergeCell ref="AM10:AM11"/>
    <mergeCell ref="AO10:AO11"/>
  </mergeCells>
  <phoneticPr fontId="35" type="noConversion"/>
  <pageMargins left="0.78740157480314965" right="0.78740157480314965" top="0.78740157480314965" bottom="0.78740157480314965" header="0.39370078740157483" footer="0.35433070866141736"/>
  <pageSetup paperSize="9" orientation="portrait" r:id="rId1"/>
  <headerFooter scaleWithDoc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EB652-B180-45E1-8B9B-2473DEEB8474}">
  <dimension ref="A1:ZX192"/>
  <sheetViews>
    <sheetView topLeftCell="V2" zoomScaleNormal="100" workbookViewId="0">
      <selection activeCell="A4" sqref="A4"/>
    </sheetView>
  </sheetViews>
  <sheetFormatPr baseColWidth="10" defaultColWidth="7.33203125" defaultRowHeight="14.1" customHeight="1" x14ac:dyDescent="0.25"/>
  <cols>
    <col min="1" max="1" width="12.6640625" style="27" hidden="1" customWidth="1"/>
    <col min="2" max="2" width="8.21875" style="82" hidden="1" customWidth="1"/>
    <col min="3" max="3" width="8" style="83" hidden="1" customWidth="1"/>
    <col min="4" max="4" width="8.6640625" style="83" hidden="1" customWidth="1"/>
    <col min="5" max="5" width="0" style="83" hidden="1" customWidth="1"/>
    <col min="6" max="6" width="8.44140625" style="83" hidden="1" customWidth="1"/>
    <col min="7" max="7" width="7.109375" style="27" hidden="1" customWidth="1"/>
    <col min="8" max="8" width="8.33203125" style="27" hidden="1" customWidth="1"/>
    <col min="9" max="21" width="0" style="27" hidden="1" customWidth="1"/>
    <col min="22" max="699" width="7.33203125" style="27"/>
    <col min="700" max="700" width="7.33203125" style="28"/>
    <col min="701" max="16384" width="7.33203125" style="27"/>
  </cols>
  <sheetData>
    <row r="1" spans="1:21" ht="14.1" customHeight="1" x14ac:dyDescent="0.25">
      <c r="A1" s="141" t="s">
        <v>108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</row>
    <row r="2" spans="1:21" ht="14.1" customHeight="1" x14ac:dyDescent="0.25">
      <c r="A2" s="141"/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</row>
    <row r="3" spans="1:21" ht="18" customHeight="1" x14ac:dyDescent="0.25">
      <c r="A3" s="142" t="s">
        <v>109</v>
      </c>
      <c r="B3" s="142"/>
      <c r="C3" s="142"/>
      <c r="D3" s="142"/>
      <c r="E3" s="142"/>
      <c r="F3" s="142"/>
      <c r="I3" s="144" t="s">
        <v>110</v>
      </c>
      <c r="J3" s="144"/>
      <c r="K3" s="144"/>
      <c r="L3" s="144"/>
      <c r="M3" s="144"/>
      <c r="N3" s="144"/>
      <c r="O3" s="144"/>
    </row>
    <row r="4" spans="1:21" ht="14.1" customHeight="1" x14ac:dyDescent="0.25">
      <c r="A4" s="91" t="s">
        <v>111</v>
      </c>
      <c r="B4" s="92"/>
      <c r="C4" s="93">
        <f>SUM('Ausbildung Umschulung'!F10:H10)</f>
        <v>0</v>
      </c>
      <c r="D4" s="93"/>
      <c r="E4" s="93"/>
      <c r="F4" s="93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</row>
    <row r="5" spans="1:21" ht="28.5" customHeight="1" x14ac:dyDescent="0.25">
      <c r="A5" s="91"/>
      <c r="B5" s="92"/>
      <c r="C5" s="95" t="s">
        <v>112</v>
      </c>
      <c r="D5" s="93" t="s">
        <v>113</v>
      </c>
      <c r="E5" s="93"/>
      <c r="F5" s="93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</row>
    <row r="6" spans="1:21" ht="14.1" customHeight="1" x14ac:dyDescent="0.25">
      <c r="A6" s="91" t="s">
        <v>29</v>
      </c>
      <c r="B6" s="92"/>
      <c r="C6" s="103" t="e">
        <f>1/C4*'Ausbildung Umschulung'!F10</f>
        <v>#DIV/0!</v>
      </c>
      <c r="D6" s="93"/>
      <c r="E6" s="93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</row>
    <row r="7" spans="1:21" ht="14.1" customHeight="1" x14ac:dyDescent="0.25">
      <c r="A7" s="91" t="s">
        <v>30</v>
      </c>
      <c r="B7" s="92"/>
      <c r="C7" s="103" t="e">
        <f>1/C4*'Ausbildung Umschulung'!G10</f>
        <v>#DIV/0!</v>
      </c>
      <c r="D7" s="93"/>
      <c r="E7" s="93"/>
      <c r="F7" s="93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</row>
    <row r="8" spans="1:21" ht="14.1" customHeight="1" x14ac:dyDescent="0.25">
      <c r="A8" s="91" t="s">
        <v>31</v>
      </c>
      <c r="B8" s="92"/>
      <c r="C8" s="103" t="e">
        <f>1/C4*'Ausbildung Umschulung'!H10</f>
        <v>#DIV/0!</v>
      </c>
      <c r="D8" s="93"/>
      <c r="E8" s="93"/>
      <c r="F8" s="93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</row>
    <row r="9" spans="1:21" ht="14.1" customHeight="1" x14ac:dyDescent="0.25">
      <c r="A9" s="91"/>
      <c r="B9" s="92"/>
      <c r="C9" s="93"/>
      <c r="D9" s="93"/>
      <c r="E9" s="93"/>
      <c r="F9" s="93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</row>
    <row r="10" spans="1:21" ht="14.1" customHeight="1" x14ac:dyDescent="0.25">
      <c r="A10" s="91" t="s">
        <v>111</v>
      </c>
      <c r="B10" s="92"/>
      <c r="C10" s="93">
        <f>SUM('Ausbildung Umschulung'!I10:K10)</f>
        <v>0</v>
      </c>
      <c r="D10" s="93"/>
      <c r="E10" s="93"/>
      <c r="F10" s="93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</row>
    <row r="11" spans="1:21" ht="30" customHeight="1" x14ac:dyDescent="0.25">
      <c r="A11" s="91"/>
      <c r="B11" s="92"/>
      <c r="C11" s="95" t="s">
        <v>114</v>
      </c>
      <c r="D11" s="93" t="s">
        <v>113</v>
      </c>
      <c r="E11" s="93"/>
      <c r="F11" s="93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</row>
    <row r="12" spans="1:21" ht="26.1" customHeight="1" x14ac:dyDescent="0.25">
      <c r="A12" s="143" t="s">
        <v>115</v>
      </c>
      <c r="B12" s="143"/>
      <c r="C12" s="103" t="e">
        <f>1/C10*'Ausbildung Umschulung'!I10</f>
        <v>#DIV/0!</v>
      </c>
      <c r="D12" s="93"/>
      <c r="E12" s="93"/>
      <c r="F12" s="93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</row>
    <row r="13" spans="1:21" ht="42.95" customHeight="1" x14ac:dyDescent="0.25">
      <c r="A13" s="143" t="s">
        <v>116</v>
      </c>
      <c r="B13" s="143"/>
      <c r="C13" s="103" t="e">
        <f>1/C10*'Ausbildung Umschulung'!J10</f>
        <v>#DIV/0!</v>
      </c>
      <c r="D13" s="93"/>
      <c r="E13" s="93"/>
      <c r="F13" s="93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</row>
    <row r="14" spans="1:21" ht="27.6" customHeight="1" x14ac:dyDescent="0.25">
      <c r="A14" s="143" t="s">
        <v>117</v>
      </c>
      <c r="B14" s="143"/>
      <c r="C14" s="103" t="e">
        <f>1/C10*'Ausbildung Umschulung'!K10</f>
        <v>#DIV/0!</v>
      </c>
      <c r="D14" s="93"/>
      <c r="E14" s="93"/>
      <c r="F14" s="93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</row>
    <row r="15" spans="1:21" ht="14.1" customHeight="1" x14ac:dyDescent="0.25">
      <c r="A15" s="91"/>
      <c r="B15" s="92"/>
      <c r="C15" s="93"/>
      <c r="D15" s="93"/>
      <c r="E15" s="93"/>
      <c r="F15" s="93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</row>
    <row r="16" spans="1:21" ht="14.1" customHeight="1" x14ac:dyDescent="0.25">
      <c r="A16" s="91" t="s">
        <v>8</v>
      </c>
      <c r="B16" s="92" t="s">
        <v>61</v>
      </c>
      <c r="C16" s="93"/>
      <c r="D16" s="93"/>
      <c r="E16" s="93"/>
      <c r="F16" s="94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</row>
    <row r="17" spans="1:20" ht="14.1" customHeight="1" x14ac:dyDescent="0.25">
      <c r="A17" s="91" t="e" cm="1" vm="1">
        <f t="array" ref="A17">_xlfn.UNIQUE(_xlfn._xlws.FILTER(Tabelle1[Spalte4],Tabelle1[Spalte4]&lt;&gt;""))</f>
        <v>#VALUE!</v>
      </c>
      <c r="B17" s="92">
        <f>COUNTIF(Tabelle1[Spalte4], Auswertungen!A17)</f>
        <v>0</v>
      </c>
      <c r="C17" s="93"/>
      <c r="D17" s="93"/>
      <c r="E17" s="93"/>
      <c r="F17" s="94"/>
      <c r="G17" s="91"/>
      <c r="H17" s="91"/>
      <c r="I17" s="144" t="s">
        <v>118</v>
      </c>
      <c r="J17" s="144"/>
      <c r="K17" s="144"/>
      <c r="L17" s="144"/>
      <c r="M17" s="144"/>
      <c r="N17" s="144"/>
      <c r="O17" s="144"/>
      <c r="P17" s="91"/>
      <c r="Q17" s="91"/>
      <c r="R17" s="91"/>
      <c r="S17" s="91"/>
      <c r="T17" s="91"/>
    </row>
    <row r="18" spans="1:20" ht="14.1" customHeight="1" x14ac:dyDescent="0.25">
      <c r="A18" s="91"/>
      <c r="B18" s="92">
        <f>COUNTIF(Tabelle1[Spalte4], Auswertungen!A18)</f>
        <v>0</v>
      </c>
      <c r="C18" s="93"/>
      <c r="D18" s="93"/>
      <c r="E18" s="93"/>
      <c r="F18" s="94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</row>
    <row r="19" spans="1:20" ht="14.1" customHeight="1" x14ac:dyDescent="0.25">
      <c r="A19" s="91"/>
      <c r="B19" s="92">
        <f>COUNTIF(Tabelle1[Spalte4], Auswertungen!A19)</f>
        <v>0</v>
      </c>
      <c r="C19" s="93"/>
      <c r="D19" s="93"/>
      <c r="E19" s="93"/>
      <c r="F19" s="94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</row>
    <row r="20" spans="1:20" ht="14.1" customHeight="1" x14ac:dyDescent="0.25">
      <c r="A20" s="91"/>
      <c r="B20" s="92">
        <f>COUNTIF(Tabelle1[Spalte4], Auswertungen!A20)</f>
        <v>0</v>
      </c>
      <c r="C20" s="93"/>
      <c r="D20" s="93"/>
      <c r="E20" s="93"/>
      <c r="F20" s="94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</row>
    <row r="21" spans="1:20" ht="14.1" customHeight="1" x14ac:dyDescent="0.25">
      <c r="A21" s="91"/>
      <c r="B21" s="92">
        <f>COUNTIF(Tabelle1[Spalte4], Auswertungen!A21)</f>
        <v>0</v>
      </c>
      <c r="C21" s="93"/>
      <c r="D21" s="93"/>
      <c r="E21" s="93"/>
      <c r="F21" s="94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</row>
    <row r="22" spans="1:20" ht="14.1" customHeight="1" x14ac:dyDescent="0.25">
      <c r="A22" s="91"/>
      <c r="B22" s="92">
        <f>COUNTIF(Tabelle1[Spalte4], Auswertungen!A22)</f>
        <v>0</v>
      </c>
      <c r="C22" s="93"/>
      <c r="D22" s="93"/>
      <c r="E22" s="93"/>
      <c r="F22" s="94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</row>
    <row r="23" spans="1:20" ht="14.1" customHeight="1" x14ac:dyDescent="0.25">
      <c r="A23" s="91"/>
      <c r="B23" s="92">
        <f>COUNTIF(Tabelle1[Spalte4], Auswertungen!A23)</f>
        <v>0</v>
      </c>
      <c r="C23" s="93"/>
      <c r="D23" s="93"/>
      <c r="E23" s="93"/>
      <c r="F23" s="94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</row>
    <row r="24" spans="1:20" ht="14.1" customHeight="1" x14ac:dyDescent="0.25">
      <c r="A24" s="91"/>
      <c r="B24" s="92">
        <f>COUNTIF(Tabelle1[Spalte4], Auswertungen!A24)</f>
        <v>0</v>
      </c>
      <c r="C24" s="93"/>
      <c r="D24" s="93"/>
      <c r="E24" s="93"/>
      <c r="F24" s="94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</row>
    <row r="25" spans="1:20" ht="14.1" customHeight="1" x14ac:dyDescent="0.25">
      <c r="A25" s="91"/>
      <c r="B25" s="92">
        <f>COUNTIF(Tabelle1[Spalte4], Auswertungen!A25)</f>
        <v>0</v>
      </c>
      <c r="C25" s="93"/>
      <c r="D25" s="93"/>
      <c r="E25" s="93"/>
      <c r="F25" s="94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</row>
    <row r="26" spans="1:20" ht="14.1" customHeight="1" x14ac:dyDescent="0.25">
      <c r="A26" s="91"/>
      <c r="B26" s="92">
        <f>COUNTIF(Tabelle1[Spalte4], Auswertungen!A26)</f>
        <v>0</v>
      </c>
      <c r="C26" s="93"/>
      <c r="D26" s="93"/>
      <c r="E26" s="93"/>
      <c r="F26" s="94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</row>
    <row r="27" spans="1:20" ht="14.1" customHeight="1" x14ac:dyDescent="0.25">
      <c r="A27" s="91"/>
      <c r="B27" s="92">
        <f>COUNTIF(Tabelle1[Spalte4], Auswertungen!A27)</f>
        <v>0</v>
      </c>
      <c r="C27" s="93"/>
      <c r="D27" s="93"/>
      <c r="E27" s="93"/>
      <c r="F27" s="94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</row>
    <row r="28" spans="1:20" ht="14.1" customHeight="1" x14ac:dyDescent="0.25">
      <c r="A28" s="91"/>
      <c r="B28" s="92">
        <f>COUNTIF(Tabelle1[Spalte4], Auswertungen!A28)</f>
        <v>0</v>
      </c>
      <c r="C28" s="93"/>
      <c r="D28" s="93"/>
      <c r="E28" s="93"/>
      <c r="F28" s="94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</row>
    <row r="29" spans="1:20" ht="14.1" customHeight="1" x14ac:dyDescent="0.25">
      <c r="A29" s="91"/>
      <c r="B29" s="92">
        <f>COUNTIF(Tabelle1[Spalte4], Auswertungen!A29)</f>
        <v>0</v>
      </c>
      <c r="C29" s="93"/>
      <c r="D29" s="93"/>
      <c r="E29" s="93"/>
      <c r="F29" s="94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</row>
    <row r="30" spans="1:20" ht="14.1" customHeight="1" x14ac:dyDescent="0.25">
      <c r="A30" s="91"/>
      <c r="B30" s="92">
        <f>COUNTIF(Tabelle1[Spalte4], Auswertungen!A30)</f>
        <v>0</v>
      </c>
      <c r="C30" s="93"/>
      <c r="D30" s="93"/>
      <c r="E30" s="93"/>
      <c r="F30" s="94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</row>
    <row r="31" spans="1:20" ht="14.1" customHeight="1" x14ac:dyDescent="0.25">
      <c r="A31" s="91"/>
      <c r="B31" s="92">
        <f>COUNTIF(Tabelle1[Spalte4], Auswertungen!A31)</f>
        <v>0</v>
      </c>
      <c r="C31" s="93"/>
      <c r="D31" s="93"/>
      <c r="E31" s="93"/>
      <c r="F31" s="94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</row>
    <row r="32" spans="1:20" ht="14.1" customHeight="1" x14ac:dyDescent="0.25">
      <c r="A32" s="91"/>
      <c r="B32" s="92">
        <f>COUNTIF(Tabelle1[Spalte4], Auswertungen!A32)</f>
        <v>0</v>
      </c>
      <c r="C32" s="93"/>
      <c r="D32" s="93"/>
      <c r="E32" s="93"/>
      <c r="F32" s="94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</row>
    <row r="33" spans="1:20" ht="14.1" customHeight="1" x14ac:dyDescent="0.25">
      <c r="A33" s="91"/>
      <c r="B33" s="92">
        <f>COUNTIF(Tabelle1[Spalte4], Auswertungen!A33)</f>
        <v>0</v>
      </c>
      <c r="C33" s="93"/>
      <c r="D33" s="93"/>
      <c r="E33" s="93"/>
      <c r="F33" s="94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</row>
    <row r="34" spans="1:20" ht="14.1" customHeight="1" x14ac:dyDescent="0.25">
      <c r="A34" s="91"/>
      <c r="B34" s="92">
        <f>COUNTIF(Tabelle1[Spalte4], Auswertungen!A34)</f>
        <v>0</v>
      </c>
      <c r="C34" s="93"/>
      <c r="D34" s="93"/>
      <c r="E34" s="93"/>
      <c r="F34" s="94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</row>
    <row r="35" spans="1:20" ht="14.1" customHeight="1" x14ac:dyDescent="0.25">
      <c r="A35" s="91"/>
      <c r="B35" s="92">
        <f>COUNTIF(Tabelle1[Spalte4], Auswertungen!A35)</f>
        <v>0</v>
      </c>
      <c r="C35" s="93"/>
      <c r="D35" s="93"/>
      <c r="E35" s="93"/>
      <c r="F35" s="94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</row>
    <row r="36" spans="1:20" ht="14.1" customHeight="1" x14ac:dyDescent="0.25">
      <c r="A36" s="91"/>
      <c r="B36" s="92">
        <f>COUNTIF(Tabelle1[Spalte4], Auswertungen!A36)</f>
        <v>0</v>
      </c>
      <c r="C36" s="93"/>
      <c r="D36" s="93"/>
      <c r="E36" s="93"/>
      <c r="F36" s="94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</row>
    <row r="37" spans="1:20" ht="14.1" customHeight="1" x14ac:dyDescent="0.25">
      <c r="A37" s="91"/>
      <c r="B37" s="92">
        <f>COUNTIF(Tabelle1[Spalte4], Auswertungen!A37)</f>
        <v>0</v>
      </c>
      <c r="C37" s="93"/>
      <c r="D37" s="93"/>
      <c r="E37" s="93"/>
      <c r="F37" s="94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</row>
    <row r="38" spans="1:20" ht="14.1" customHeight="1" x14ac:dyDescent="0.25">
      <c r="A38" s="91"/>
      <c r="B38" s="92">
        <f>COUNTIF(Tabelle1[Spalte4], Auswertungen!A38)</f>
        <v>0</v>
      </c>
      <c r="C38" s="93"/>
      <c r="D38" s="93"/>
      <c r="E38" s="93"/>
      <c r="F38" s="94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</row>
    <row r="39" spans="1:20" ht="14.1" customHeight="1" x14ac:dyDescent="0.25">
      <c r="A39" s="91"/>
      <c r="B39" s="92">
        <f>COUNTIF(Tabelle1[Spalte4], Auswertungen!A39)</f>
        <v>0</v>
      </c>
      <c r="C39" s="93"/>
      <c r="D39" s="93"/>
      <c r="E39" s="93"/>
      <c r="F39" s="94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</row>
    <row r="40" spans="1:20" ht="14.1" customHeight="1" x14ac:dyDescent="0.25">
      <c r="A40" s="91"/>
      <c r="B40" s="92">
        <f>COUNTIF(Tabelle1[Spalte4], Auswertungen!A40)</f>
        <v>0</v>
      </c>
      <c r="C40" s="93"/>
      <c r="D40" s="93"/>
      <c r="E40" s="93"/>
      <c r="F40" s="94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</row>
    <row r="41" spans="1:20" ht="14.1" customHeight="1" x14ac:dyDescent="0.25">
      <c r="A41" s="91"/>
      <c r="B41" s="92">
        <f>COUNTIF(Tabelle1[Spalte4], Auswertungen!A41)</f>
        <v>0</v>
      </c>
      <c r="C41" s="93"/>
      <c r="D41" s="93"/>
      <c r="E41" s="93"/>
      <c r="F41" s="94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</row>
    <row r="42" spans="1:20" ht="14.1" customHeight="1" x14ac:dyDescent="0.25">
      <c r="A42" s="91"/>
      <c r="B42" s="92">
        <f>COUNTIF(Tabelle1[Spalte4], Auswertungen!A42)</f>
        <v>0</v>
      </c>
      <c r="C42" s="93"/>
      <c r="D42" s="93"/>
      <c r="E42" s="93"/>
      <c r="F42" s="94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</row>
    <row r="43" spans="1:20" ht="14.1" customHeight="1" x14ac:dyDescent="0.25">
      <c r="A43" s="91"/>
      <c r="B43" s="92">
        <f>COUNTIF(Tabelle1[Spalte4], Auswertungen!A43)</f>
        <v>0</v>
      </c>
      <c r="C43" s="93"/>
      <c r="D43" s="93"/>
      <c r="E43" s="93"/>
      <c r="F43" s="94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</row>
    <row r="44" spans="1:20" ht="14.1" customHeight="1" x14ac:dyDescent="0.25">
      <c r="A44" s="91"/>
      <c r="B44" s="92">
        <f>COUNTIF(Tabelle1[Spalte4], Auswertungen!A44)</f>
        <v>0</v>
      </c>
      <c r="C44" s="93"/>
      <c r="D44" s="93"/>
      <c r="E44" s="93"/>
      <c r="F44" s="94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</row>
    <row r="45" spans="1:20" ht="14.1" customHeight="1" x14ac:dyDescent="0.25">
      <c r="A45" s="91" t="s">
        <v>119</v>
      </c>
      <c r="B45" s="92" t="e" cm="1">
        <f t="array" aca="1" ref="B45" ca="1">AVERAGE(IF(Tabelle1[Spalte3]&lt;&gt;"", YEAR(TODAY()) -Tabelle1[Spalte3]))</f>
        <v>#DIV/0!</v>
      </c>
      <c r="C45" s="93"/>
      <c r="D45" s="93"/>
      <c r="E45" s="93"/>
      <c r="F45" s="94"/>
      <c r="G45" s="91"/>
      <c r="H45" s="91"/>
      <c r="I45" s="144" t="s">
        <v>120</v>
      </c>
      <c r="J45" s="144"/>
      <c r="K45" s="144"/>
      <c r="L45" s="144"/>
      <c r="M45" s="144"/>
      <c r="N45" s="144"/>
      <c r="O45" s="144"/>
      <c r="P45" s="144"/>
      <c r="Q45" s="144"/>
      <c r="R45" s="91"/>
      <c r="S45" s="91"/>
      <c r="T45" s="91"/>
    </row>
    <row r="46" spans="1:20" ht="14.1" customHeight="1" x14ac:dyDescent="0.25">
      <c r="A46" s="91"/>
      <c r="B46" s="92"/>
      <c r="C46" s="93"/>
      <c r="D46" s="93"/>
      <c r="E46" s="93"/>
      <c r="F46" s="94"/>
      <c r="G46" s="91"/>
      <c r="H46" s="91"/>
      <c r="I46" s="144"/>
      <c r="J46" s="144"/>
      <c r="K46" s="144"/>
      <c r="L46" s="144"/>
      <c r="M46" s="144"/>
      <c r="N46" s="144"/>
      <c r="O46" s="144"/>
      <c r="P46" s="144"/>
      <c r="Q46" s="144"/>
      <c r="R46" s="91"/>
      <c r="S46" s="91"/>
      <c r="T46" s="91"/>
    </row>
    <row r="47" spans="1:20" ht="14.1" customHeight="1" x14ac:dyDescent="0.25">
      <c r="A47" s="91" t="s">
        <v>121</v>
      </c>
      <c r="B47" s="92"/>
      <c r="C47" s="93"/>
      <c r="D47" s="93"/>
      <c r="E47" s="93"/>
      <c r="F47" s="94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</row>
    <row r="48" spans="1:20" ht="14.1" customHeight="1" x14ac:dyDescent="0.25">
      <c r="A48" s="140" t="s">
        <v>122</v>
      </c>
      <c r="B48" s="140"/>
      <c r="C48" s="93">
        <f>COUNTIF(Tabelle1[Spalte31],Auswertungen!A48)</f>
        <v>0</v>
      </c>
      <c r="D48" s="93"/>
      <c r="E48" s="93"/>
      <c r="F48" s="94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</row>
    <row r="49" spans="1:20" ht="14.1" customHeight="1" x14ac:dyDescent="0.25">
      <c r="A49" s="140" t="s">
        <v>123</v>
      </c>
      <c r="B49" s="140"/>
      <c r="C49" s="93">
        <f>COUNTIF(Tabelle1[Spalte31],Auswertungen!A49)</f>
        <v>0</v>
      </c>
      <c r="D49" s="93"/>
      <c r="E49" s="93"/>
      <c r="F49" s="94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</row>
    <row r="50" spans="1:20" ht="14.1" customHeight="1" x14ac:dyDescent="0.25">
      <c r="A50" s="140" t="s">
        <v>124</v>
      </c>
      <c r="B50" s="140"/>
      <c r="C50" s="93">
        <f>COUNTIF(Tabelle1[Spalte31],Auswertungen!A50)</f>
        <v>0</v>
      </c>
      <c r="D50" s="93"/>
      <c r="E50" s="93"/>
      <c r="F50" s="94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</row>
    <row r="51" spans="1:20" ht="14.1" customHeight="1" x14ac:dyDescent="0.25">
      <c r="A51" s="140" t="s">
        <v>125</v>
      </c>
      <c r="B51" s="140"/>
      <c r="C51" s="93">
        <f>COUNTIF(Tabelle1[Spalte31],Auswertungen!A51)</f>
        <v>0</v>
      </c>
      <c r="D51" s="93"/>
      <c r="E51" s="93"/>
      <c r="F51" s="94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</row>
    <row r="52" spans="1:20" ht="14.1" customHeight="1" x14ac:dyDescent="0.25">
      <c r="A52" s="140" t="s">
        <v>126</v>
      </c>
      <c r="B52" s="140"/>
      <c r="C52" s="93">
        <f>COUNTIF(Tabelle1[Spalte31],Auswertungen!A52)</f>
        <v>0</v>
      </c>
      <c r="D52" s="93"/>
      <c r="E52" s="93"/>
      <c r="F52" s="94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</row>
    <row r="53" spans="1:20" ht="14.1" customHeight="1" x14ac:dyDescent="0.25">
      <c r="A53" s="140" t="s">
        <v>127</v>
      </c>
      <c r="B53" s="140"/>
      <c r="C53" s="93">
        <f>COUNTIF(Tabelle1[Spalte31],Auswertungen!A53)</f>
        <v>0</v>
      </c>
      <c r="D53" s="93"/>
      <c r="E53" s="93"/>
      <c r="F53" s="94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</row>
    <row r="54" spans="1:20" ht="14.1" customHeight="1" x14ac:dyDescent="0.25">
      <c r="A54" s="140" t="s">
        <v>128</v>
      </c>
      <c r="B54" s="140"/>
      <c r="C54" s="93">
        <f>COUNTIF(Tabelle1[Spalte31],Auswertungen!A54)</f>
        <v>0</v>
      </c>
      <c r="D54" s="93"/>
      <c r="E54" s="93"/>
      <c r="F54" s="94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</row>
    <row r="55" spans="1:20" ht="14.1" customHeight="1" x14ac:dyDescent="0.25">
      <c r="A55" s="140" t="s">
        <v>129</v>
      </c>
      <c r="B55" s="140"/>
      <c r="C55" s="93">
        <f>COUNTIF(Tabelle1[Spalte31],Auswertungen!A55)</f>
        <v>0</v>
      </c>
      <c r="D55" s="93"/>
      <c r="E55" s="93"/>
      <c r="F55" s="94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</row>
    <row r="56" spans="1:20" ht="14.1" customHeight="1" x14ac:dyDescent="0.25">
      <c r="A56" s="140" t="s">
        <v>130</v>
      </c>
      <c r="B56" s="140"/>
      <c r="C56" s="93">
        <f>COUNTIF(Tabelle1[Spalte31],Auswertungen!A56)</f>
        <v>0</v>
      </c>
      <c r="D56" s="93"/>
      <c r="E56" s="93"/>
      <c r="F56" s="94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</row>
    <row r="57" spans="1:20" ht="14.1" customHeight="1" x14ac:dyDescent="0.25">
      <c r="A57" s="140" t="s">
        <v>131</v>
      </c>
      <c r="B57" s="140"/>
      <c r="C57" s="93">
        <f>COUNTIF(Tabelle1[Spalte31],Auswertungen!A57)</f>
        <v>0</v>
      </c>
      <c r="D57" s="93"/>
      <c r="E57" s="93"/>
      <c r="F57" s="94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</row>
    <row r="58" spans="1:20" ht="14.1" customHeight="1" x14ac:dyDescent="0.25">
      <c r="A58" s="140" t="s">
        <v>132</v>
      </c>
      <c r="B58" s="140"/>
      <c r="C58" s="93">
        <f>COUNTIF(Tabelle1[Spalte31],Auswertungen!A58)</f>
        <v>0</v>
      </c>
      <c r="D58" s="93"/>
      <c r="E58" s="93"/>
      <c r="F58" s="94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</row>
    <row r="59" spans="1:20" ht="14.1" customHeight="1" x14ac:dyDescent="0.25">
      <c r="A59" s="140" t="s">
        <v>133</v>
      </c>
      <c r="B59" s="140"/>
      <c r="C59" s="93">
        <f>COUNTIF(Tabelle1[Spalte31],Auswertungen!A59)</f>
        <v>0</v>
      </c>
      <c r="D59" s="93"/>
      <c r="E59" s="93"/>
      <c r="F59" s="94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</row>
    <row r="60" spans="1:20" ht="14.1" customHeight="1" x14ac:dyDescent="0.25">
      <c r="A60" s="140" t="s">
        <v>134</v>
      </c>
      <c r="B60" s="140"/>
      <c r="C60" s="93">
        <f>COUNTIF(Tabelle1[Spalte31],Auswertungen!A60)</f>
        <v>0</v>
      </c>
      <c r="D60" s="93"/>
      <c r="E60" s="93"/>
      <c r="F60" s="94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</row>
    <row r="61" spans="1:20" ht="14.1" customHeight="1" x14ac:dyDescent="0.25">
      <c r="A61" s="140" t="s">
        <v>135</v>
      </c>
      <c r="B61" s="140"/>
      <c r="C61" s="93">
        <f>COUNTIF(Tabelle1[Spalte31],Auswertungen!A61)</f>
        <v>0</v>
      </c>
      <c r="D61" s="93"/>
      <c r="E61" s="93"/>
      <c r="F61" s="94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</row>
    <row r="62" spans="1:20" ht="14.1" customHeight="1" x14ac:dyDescent="0.25">
      <c r="A62" s="140" t="s">
        <v>136</v>
      </c>
      <c r="B62" s="140"/>
      <c r="C62" s="93">
        <f>COUNTIF(Tabelle1[Spalte31],Auswertungen!A62)</f>
        <v>0</v>
      </c>
      <c r="D62" s="93"/>
      <c r="E62" s="93"/>
      <c r="F62" s="94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</row>
    <row r="63" spans="1:20" ht="14.1" customHeight="1" x14ac:dyDescent="0.25">
      <c r="A63" s="140" t="s">
        <v>137</v>
      </c>
      <c r="B63" s="140"/>
      <c r="C63" s="93">
        <f>COUNTIF(Tabelle1[Spalte31],Auswertungen!A63)</f>
        <v>0</v>
      </c>
      <c r="D63" s="93"/>
      <c r="E63" s="93"/>
      <c r="F63" s="94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</row>
    <row r="64" spans="1:20" ht="14.1" customHeight="1" x14ac:dyDescent="0.25">
      <c r="A64" s="140" t="s">
        <v>138</v>
      </c>
      <c r="B64" s="140"/>
      <c r="C64" s="93">
        <f>COUNTIF(Tabelle1[Spalte31],Auswertungen!A64)</f>
        <v>0</v>
      </c>
      <c r="D64" s="93"/>
      <c r="E64" s="93"/>
      <c r="F64" s="94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</row>
    <row r="65" spans="1:20" ht="14.1" customHeight="1" x14ac:dyDescent="0.25">
      <c r="A65" s="140" t="s">
        <v>139</v>
      </c>
      <c r="B65" s="140"/>
      <c r="C65" s="93">
        <f>COUNTIF(Tabelle1[Spalte31],Auswertungen!A65)</f>
        <v>0</v>
      </c>
      <c r="D65" s="93"/>
      <c r="E65" s="93"/>
      <c r="F65" s="94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</row>
    <row r="66" spans="1:20" ht="14.1" customHeight="1" x14ac:dyDescent="0.25">
      <c r="A66" s="140" t="s">
        <v>140</v>
      </c>
      <c r="B66" s="140"/>
      <c r="C66" s="93">
        <f>COUNTIF(Tabelle1[Spalte31],Auswertungen!A66)</f>
        <v>0</v>
      </c>
      <c r="D66" s="93"/>
      <c r="E66" s="93"/>
      <c r="F66" s="94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</row>
    <row r="67" spans="1:20" ht="14.1" customHeight="1" x14ac:dyDescent="0.25">
      <c r="A67" s="140" t="s">
        <v>141</v>
      </c>
      <c r="B67" s="140"/>
      <c r="C67" s="93">
        <f>COUNTIF(Tabelle1[Spalte31],Auswertungen!A67)</f>
        <v>0</v>
      </c>
      <c r="D67" s="93"/>
      <c r="E67" s="93"/>
      <c r="F67" s="94"/>
      <c r="G67" s="91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</row>
    <row r="68" spans="1:20" ht="14.1" customHeight="1" x14ac:dyDescent="0.25">
      <c r="A68" s="140" t="s">
        <v>142</v>
      </c>
      <c r="B68" s="140"/>
      <c r="C68" s="93">
        <f>COUNTIF(Tabelle1[Spalte31],Auswertungen!A68)</f>
        <v>0</v>
      </c>
      <c r="D68" s="93"/>
      <c r="E68" s="93"/>
      <c r="F68" s="94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</row>
    <row r="69" spans="1:20" ht="14.1" customHeight="1" x14ac:dyDescent="0.25">
      <c r="A69" s="140" t="s">
        <v>143</v>
      </c>
      <c r="B69" s="140"/>
      <c r="C69" s="93">
        <f>COUNTIF(Tabelle1[Spalte31],Auswertungen!A69)</f>
        <v>0</v>
      </c>
      <c r="D69" s="93"/>
      <c r="E69" s="93"/>
      <c r="F69" s="94"/>
      <c r="G69" s="91"/>
      <c r="H69" s="91"/>
      <c r="I69" s="144" t="s">
        <v>144</v>
      </c>
      <c r="J69" s="144"/>
      <c r="K69" s="144"/>
      <c r="L69" s="144"/>
      <c r="M69" s="144"/>
      <c r="N69" s="144"/>
      <c r="O69" s="144"/>
      <c r="P69" s="144"/>
      <c r="Q69" s="144"/>
      <c r="R69" s="91"/>
      <c r="S69" s="91"/>
      <c r="T69" s="91"/>
    </row>
    <row r="70" spans="1:20" ht="14.1" customHeight="1" x14ac:dyDescent="0.25">
      <c r="A70" s="140" t="s">
        <v>145</v>
      </c>
      <c r="B70" s="140"/>
      <c r="C70" s="93">
        <f>COUNTIF(Tabelle1[Spalte31],Auswertungen!A70)</f>
        <v>0</v>
      </c>
      <c r="D70" s="93"/>
      <c r="E70" s="93"/>
      <c r="F70" s="94"/>
      <c r="G70" s="91"/>
      <c r="H70" s="91"/>
      <c r="I70" s="144"/>
      <c r="J70" s="144"/>
      <c r="K70" s="144"/>
      <c r="L70" s="144"/>
      <c r="M70" s="144"/>
      <c r="N70" s="144"/>
      <c r="O70" s="144"/>
      <c r="P70" s="144"/>
      <c r="Q70" s="144"/>
      <c r="R70" s="91"/>
      <c r="S70" s="91"/>
      <c r="T70" s="91"/>
    </row>
    <row r="71" spans="1:20" ht="14.1" customHeight="1" x14ac:dyDescent="0.25">
      <c r="A71" s="140" t="s">
        <v>146</v>
      </c>
      <c r="B71" s="140"/>
      <c r="C71" s="93">
        <f>COUNTIF(Tabelle1[Spalte31],Auswertungen!A71)</f>
        <v>0</v>
      </c>
      <c r="D71" s="93"/>
      <c r="E71" s="93"/>
      <c r="F71" s="94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</row>
    <row r="72" spans="1:20" ht="14.1" customHeight="1" x14ac:dyDescent="0.25">
      <c r="A72" s="140" t="s">
        <v>147</v>
      </c>
      <c r="B72" s="140"/>
      <c r="C72" s="93">
        <f>COUNTIF(Tabelle1[Spalte31],Auswertungen!A72)</f>
        <v>0</v>
      </c>
      <c r="D72" s="93"/>
      <c r="E72" s="93"/>
      <c r="F72" s="94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</row>
    <row r="73" spans="1:20" ht="14.1" customHeight="1" x14ac:dyDescent="0.25">
      <c r="A73" s="140" t="s">
        <v>148</v>
      </c>
      <c r="B73" s="140"/>
      <c r="C73" s="93">
        <f>COUNTIF(Tabelle1[Spalte31],Auswertungen!A73)</f>
        <v>0</v>
      </c>
      <c r="D73" s="93"/>
      <c r="E73" s="93"/>
      <c r="F73" s="94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</row>
    <row r="74" spans="1:20" ht="14.1" customHeight="1" x14ac:dyDescent="0.25">
      <c r="A74" s="91"/>
      <c r="B74" s="92"/>
      <c r="C74" s="93"/>
      <c r="D74" s="93"/>
      <c r="E74" s="93"/>
      <c r="F74" s="94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91"/>
      <c r="R74" s="91"/>
      <c r="S74" s="91"/>
      <c r="T74" s="91"/>
    </row>
    <row r="75" spans="1:20" ht="32.450000000000003" customHeight="1" x14ac:dyDescent="0.25">
      <c r="A75" s="91"/>
      <c r="B75" s="92" t="s">
        <v>112</v>
      </c>
      <c r="C75" s="93" t="s">
        <v>113</v>
      </c>
      <c r="D75" s="93"/>
      <c r="E75" s="93"/>
      <c r="F75" s="94"/>
      <c r="G75" s="91"/>
      <c r="H75" s="91"/>
      <c r="I75" s="91"/>
      <c r="J75" s="91"/>
      <c r="K75" s="91"/>
      <c r="L75" s="91"/>
      <c r="M75" s="91"/>
      <c r="N75" s="91"/>
      <c r="O75" s="91"/>
      <c r="P75" s="91"/>
      <c r="Q75" s="91"/>
      <c r="R75" s="91"/>
      <c r="S75" s="91"/>
      <c r="T75" s="91"/>
    </row>
    <row r="76" spans="1:20" ht="14.1" customHeight="1" x14ac:dyDescent="0.25">
      <c r="A76" s="91" t="s">
        <v>149</v>
      </c>
      <c r="B76" s="92" cm="1">
        <f t="array" ref="B76">IFERROR(ROWS(_xlfn.UNIQUE(_xlfn._xlws.FILTER(Tabelle1[Spalte30], LEN(Tabelle1[Spalte30])&gt;0))),0)</f>
        <v>0</v>
      </c>
      <c r="C76" s="93"/>
      <c r="D76" s="93"/>
      <c r="E76" s="93"/>
      <c r="F76" s="94"/>
      <c r="G76" s="91"/>
      <c r="H76" s="91"/>
      <c r="I76" s="91"/>
      <c r="J76" s="91"/>
      <c r="K76" s="91"/>
      <c r="L76" s="91"/>
      <c r="M76" s="91"/>
      <c r="N76" s="91"/>
      <c r="O76" s="91"/>
      <c r="P76" s="91"/>
      <c r="Q76" s="91"/>
      <c r="R76" s="91"/>
      <c r="S76" s="91"/>
      <c r="T76" s="91"/>
    </row>
    <row r="77" spans="1:20" ht="14.1" customHeight="1" x14ac:dyDescent="0.25">
      <c r="A77" s="91"/>
      <c r="B77" s="92"/>
      <c r="C77" s="93"/>
      <c r="D77" s="93"/>
      <c r="E77" s="93"/>
      <c r="F77" s="94"/>
      <c r="G77" s="91"/>
      <c r="H77" s="91"/>
      <c r="I77" s="91"/>
      <c r="J77" s="91"/>
      <c r="K77" s="91"/>
      <c r="L77" s="91"/>
      <c r="M77" s="91"/>
      <c r="N77" s="91"/>
      <c r="O77" s="91"/>
      <c r="P77" s="91"/>
      <c r="Q77" s="91"/>
      <c r="R77" s="91"/>
      <c r="S77" s="91"/>
      <c r="T77" s="91"/>
    </row>
    <row r="78" spans="1:20" ht="14.1" customHeight="1" x14ac:dyDescent="0.25">
      <c r="A78" s="91"/>
      <c r="B78" s="92"/>
      <c r="C78" s="93"/>
      <c r="D78" s="93"/>
      <c r="E78" s="93"/>
      <c r="F78" s="94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</row>
    <row r="79" spans="1:20" ht="14.1" customHeight="1" x14ac:dyDescent="0.25">
      <c r="A79" s="91"/>
      <c r="B79" s="92"/>
      <c r="C79" s="93"/>
      <c r="D79" s="93"/>
      <c r="E79" s="93"/>
      <c r="F79" s="94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1"/>
    </row>
    <row r="80" spans="1:20" ht="14.1" customHeight="1" x14ac:dyDescent="0.25">
      <c r="A80" s="91"/>
      <c r="B80" s="92"/>
      <c r="C80" s="93"/>
      <c r="D80" s="93"/>
      <c r="E80" s="93"/>
      <c r="F80" s="94"/>
      <c r="G80" s="91"/>
      <c r="H80" s="91"/>
      <c r="I80" s="91"/>
      <c r="J80" s="91"/>
      <c r="K80" s="91"/>
      <c r="L80" s="91"/>
      <c r="M80" s="91"/>
      <c r="N80" s="91"/>
      <c r="O80" s="91"/>
      <c r="P80" s="91"/>
      <c r="Q80" s="91"/>
      <c r="R80" s="91"/>
      <c r="S80" s="91"/>
      <c r="T80" s="91"/>
    </row>
    <row r="81" spans="1:20" ht="14.1" customHeight="1" x14ac:dyDescent="0.25">
      <c r="A81" s="91"/>
      <c r="B81" s="92"/>
      <c r="C81" s="93"/>
      <c r="D81" s="93"/>
      <c r="E81" s="93"/>
      <c r="F81" s="94"/>
      <c r="G81" s="91"/>
      <c r="H81" s="91"/>
      <c r="I81" s="91"/>
      <c r="J81" s="91"/>
      <c r="K81" s="91"/>
      <c r="L81" s="91"/>
      <c r="M81" s="91"/>
      <c r="N81" s="91"/>
      <c r="O81" s="91"/>
      <c r="P81" s="91"/>
      <c r="Q81" s="91"/>
      <c r="R81" s="91"/>
      <c r="S81" s="91"/>
      <c r="T81" s="91"/>
    </row>
    <row r="82" spans="1:20" ht="14.1" customHeight="1" x14ac:dyDescent="0.25">
      <c r="A82" s="91"/>
      <c r="B82" s="92"/>
      <c r="C82" s="93"/>
      <c r="D82" s="93"/>
      <c r="E82" s="93"/>
      <c r="F82" s="94"/>
      <c r="G82" s="91"/>
      <c r="H82" s="91"/>
      <c r="I82" s="91"/>
      <c r="J82" s="91"/>
      <c r="K82" s="91"/>
      <c r="L82" s="91"/>
      <c r="M82" s="91"/>
      <c r="N82" s="91"/>
      <c r="O82" s="91"/>
      <c r="P82" s="91"/>
      <c r="Q82" s="91"/>
      <c r="R82" s="91"/>
      <c r="S82" s="91"/>
      <c r="T82" s="91"/>
    </row>
    <row r="83" spans="1:20" ht="14.1" customHeight="1" x14ac:dyDescent="0.25">
      <c r="A83" s="91"/>
      <c r="B83" s="92"/>
      <c r="C83" s="93"/>
      <c r="D83" s="93"/>
      <c r="E83" s="93"/>
      <c r="F83" s="94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1"/>
    </row>
    <row r="84" spans="1:20" ht="14.1" customHeight="1" x14ac:dyDescent="0.25">
      <c r="A84" s="91"/>
      <c r="B84" s="92"/>
      <c r="C84" s="93"/>
      <c r="D84" s="93"/>
      <c r="E84" s="93"/>
      <c r="F84" s="94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</row>
    <row r="85" spans="1:20" ht="14.1" customHeight="1" x14ac:dyDescent="0.25">
      <c r="A85" s="91"/>
      <c r="B85" s="92"/>
      <c r="C85" s="93"/>
      <c r="D85" s="93"/>
      <c r="E85" s="93"/>
      <c r="F85" s="94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</row>
    <row r="86" spans="1:20" ht="14.1" customHeight="1" x14ac:dyDescent="0.25">
      <c r="A86" s="91"/>
      <c r="B86" s="92"/>
      <c r="C86" s="93"/>
      <c r="D86" s="93"/>
      <c r="E86" s="93"/>
      <c r="F86" s="94"/>
      <c r="G86" s="91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</row>
    <row r="87" spans="1:20" ht="14.1" customHeight="1" x14ac:dyDescent="0.25">
      <c r="A87" s="91"/>
      <c r="B87" s="92"/>
      <c r="C87" s="93"/>
      <c r="D87" s="93"/>
      <c r="E87" s="93"/>
      <c r="F87" s="94"/>
      <c r="G87" s="91"/>
      <c r="H87" s="91"/>
      <c r="I87" s="91"/>
      <c r="J87" s="91"/>
      <c r="K87" s="91"/>
      <c r="L87" s="91"/>
      <c r="M87" s="91"/>
      <c r="N87" s="91"/>
      <c r="O87" s="91"/>
      <c r="P87" s="91"/>
      <c r="Q87" s="91"/>
      <c r="R87" s="91"/>
      <c r="S87" s="91"/>
      <c r="T87" s="91"/>
    </row>
    <row r="88" spans="1:20" ht="14.1" customHeight="1" x14ac:dyDescent="0.25">
      <c r="A88" s="91"/>
      <c r="B88" s="92"/>
      <c r="C88" s="93"/>
      <c r="D88" s="93"/>
      <c r="E88" s="93"/>
      <c r="F88" s="94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</row>
    <row r="89" spans="1:20" ht="14.1" customHeight="1" x14ac:dyDescent="0.25">
      <c r="A89" s="91"/>
      <c r="B89" s="92"/>
      <c r="C89" s="93"/>
      <c r="D89" s="93"/>
      <c r="E89" s="93"/>
      <c r="F89" s="94"/>
      <c r="G89" s="91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  <c r="T89" s="91"/>
    </row>
    <row r="90" spans="1:20" ht="14.1" customHeight="1" x14ac:dyDescent="0.25">
      <c r="A90" s="91"/>
      <c r="B90" s="92"/>
      <c r="C90" s="93"/>
      <c r="D90" s="93"/>
      <c r="E90" s="93"/>
      <c r="F90" s="94"/>
      <c r="G90" s="91"/>
      <c r="H90" s="91"/>
      <c r="I90" s="91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</row>
    <row r="91" spans="1:20" ht="14.1" customHeight="1" x14ac:dyDescent="0.25">
      <c r="A91" s="91"/>
      <c r="B91" s="92"/>
      <c r="C91" s="93"/>
      <c r="D91" s="93"/>
      <c r="E91" s="93"/>
      <c r="F91" s="94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</row>
    <row r="92" spans="1:20" ht="14.1" customHeight="1" x14ac:dyDescent="0.25">
      <c r="A92" s="91"/>
      <c r="B92" s="92"/>
      <c r="C92" s="93"/>
      <c r="D92" s="93"/>
      <c r="E92" s="93"/>
      <c r="F92" s="94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</row>
    <row r="93" spans="1:20" ht="14.1" customHeight="1" x14ac:dyDescent="0.25">
      <c r="A93" s="91"/>
      <c r="B93" s="92"/>
      <c r="C93" s="93"/>
      <c r="D93" s="93"/>
      <c r="E93" s="93"/>
      <c r="F93" s="94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</row>
    <row r="94" spans="1:20" ht="31.5" customHeight="1" x14ac:dyDescent="0.25">
      <c r="A94" s="91" t="s">
        <v>150</v>
      </c>
      <c r="B94" s="92"/>
      <c r="C94" s="95" t="s">
        <v>112</v>
      </c>
      <c r="D94" s="93" t="s">
        <v>151</v>
      </c>
      <c r="E94" s="93" t="s">
        <v>113</v>
      </c>
      <c r="F94" s="94" t="s">
        <v>151</v>
      </c>
      <c r="G94" s="91"/>
      <c r="H94" s="91"/>
      <c r="I94" s="144" t="s">
        <v>152</v>
      </c>
      <c r="J94" s="144"/>
      <c r="K94" s="144"/>
      <c r="L94" s="144"/>
      <c r="M94" s="144"/>
      <c r="N94" s="144"/>
      <c r="O94" s="144"/>
      <c r="P94" s="144"/>
      <c r="Q94" s="144"/>
      <c r="R94" s="91"/>
      <c r="S94" s="91"/>
    </row>
    <row r="95" spans="1:20" ht="14.1" customHeight="1" x14ac:dyDescent="0.25">
      <c r="A95" s="91"/>
      <c r="B95" s="92"/>
      <c r="C95" s="93">
        <f>COUNTIF(Tabelle1[Spalte30],Auswertungen!A95)</f>
        <v>0</v>
      </c>
      <c r="D95" s="103" t="e">
        <f>1/'Ausbildung Umschulung'!$A$11*C95</f>
        <v>#DIV/0!</v>
      </c>
      <c r="E95" s="93"/>
      <c r="F95" s="94"/>
      <c r="G95" s="91"/>
      <c r="H95" s="91"/>
      <c r="I95" s="102"/>
      <c r="J95" s="102"/>
      <c r="K95" s="102"/>
      <c r="L95" s="102"/>
      <c r="M95" s="102"/>
      <c r="N95" s="102"/>
      <c r="O95" s="102"/>
      <c r="P95" s="102"/>
      <c r="Q95" s="102"/>
      <c r="R95" s="91"/>
      <c r="S95" s="91"/>
    </row>
    <row r="96" spans="1:20" ht="14.1" customHeight="1" x14ac:dyDescent="0.25">
      <c r="A96" s="91"/>
      <c r="B96" s="92"/>
      <c r="C96" s="93">
        <f>COUNTIF(Tabelle1[Spalte30],Auswertungen!A96)</f>
        <v>0</v>
      </c>
      <c r="D96" s="103" t="e">
        <f>1/'Ausbildung Umschulung'!$A$11*C96</f>
        <v>#DIV/0!</v>
      </c>
      <c r="E96" s="93"/>
      <c r="F96" s="94"/>
      <c r="G96" s="91"/>
      <c r="H96" s="91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1"/>
    </row>
    <row r="97" spans="1:19" ht="14.1" customHeight="1" x14ac:dyDescent="0.25">
      <c r="A97" s="91"/>
      <c r="B97" s="92"/>
      <c r="C97" s="93">
        <f>COUNTIF(Tabelle1[Spalte30],Auswertungen!A97)</f>
        <v>0</v>
      </c>
      <c r="D97" s="103" t="e">
        <f>1/'Ausbildung Umschulung'!$A$11*C97</f>
        <v>#DIV/0!</v>
      </c>
      <c r="E97" s="93"/>
      <c r="F97" s="94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</row>
    <row r="98" spans="1:19" ht="14.1" customHeight="1" x14ac:dyDescent="0.25">
      <c r="A98" s="91"/>
      <c r="B98" s="92"/>
      <c r="C98" s="93">
        <f>COUNTIF(Tabelle1[Spalte30],Auswertungen!A98)</f>
        <v>0</v>
      </c>
      <c r="D98" s="103" t="e">
        <f>1/'Ausbildung Umschulung'!$A$11*C98</f>
        <v>#DIV/0!</v>
      </c>
      <c r="E98" s="93"/>
      <c r="F98" s="94"/>
      <c r="G98" s="91"/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</row>
    <row r="99" spans="1:19" ht="14.1" customHeight="1" x14ac:dyDescent="0.25">
      <c r="A99" s="91"/>
      <c r="B99" s="92"/>
      <c r="C99" s="93">
        <f>COUNTIF(Tabelle1[Spalte30],Auswertungen!A99)</f>
        <v>0</v>
      </c>
      <c r="D99" s="103" t="e">
        <f>1/'Ausbildung Umschulung'!$A$11*C99</f>
        <v>#DIV/0!</v>
      </c>
      <c r="E99" s="93"/>
      <c r="F99" s="94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</row>
    <row r="100" spans="1:19" ht="14.1" customHeight="1" x14ac:dyDescent="0.25">
      <c r="A100" s="91"/>
      <c r="B100" s="92"/>
      <c r="C100" s="93">
        <f>COUNTIF(Tabelle1[Spalte30],Auswertungen!A100)</f>
        <v>0</v>
      </c>
      <c r="D100" s="103" t="e">
        <f>1/'Ausbildung Umschulung'!$A$11*C100</f>
        <v>#DIV/0!</v>
      </c>
      <c r="E100" s="93"/>
      <c r="F100" s="94"/>
      <c r="G100" s="91"/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/>
    </row>
    <row r="101" spans="1:19" ht="14.1" customHeight="1" x14ac:dyDescent="0.25">
      <c r="A101" s="91"/>
      <c r="B101" s="92"/>
      <c r="C101" s="93">
        <f>COUNTIF(Tabelle1[Spalte30],Auswertungen!A101)</f>
        <v>0</v>
      </c>
      <c r="D101" s="103" t="e">
        <f>1/'Ausbildung Umschulung'!$A$11*C101</f>
        <v>#DIV/0!</v>
      </c>
      <c r="E101" s="93"/>
      <c r="F101" s="94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</row>
    <row r="102" spans="1:19" ht="14.1" customHeight="1" x14ac:dyDescent="0.25">
      <c r="A102" s="91"/>
      <c r="B102" s="92"/>
      <c r="C102" s="93">
        <f>COUNTIF(Tabelle1[Spalte30],Auswertungen!A102)</f>
        <v>0</v>
      </c>
      <c r="D102" s="103" t="e">
        <f>1/'Ausbildung Umschulung'!$A$11*C102</f>
        <v>#DIV/0!</v>
      </c>
      <c r="E102" s="93"/>
      <c r="F102" s="94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</row>
    <row r="103" spans="1:19" ht="14.1" customHeight="1" x14ac:dyDescent="0.25">
      <c r="A103" s="91"/>
      <c r="B103" s="92"/>
      <c r="C103" s="93">
        <f>COUNTIF(Tabelle1[Spalte30],Auswertungen!A103)</f>
        <v>0</v>
      </c>
      <c r="D103" s="103" t="e">
        <f>1/'Ausbildung Umschulung'!$A$11*C103</f>
        <v>#DIV/0!</v>
      </c>
      <c r="E103" s="93"/>
      <c r="F103" s="94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</row>
    <row r="104" spans="1:19" ht="14.1" customHeight="1" x14ac:dyDescent="0.25">
      <c r="A104" s="91"/>
      <c r="B104" s="92"/>
      <c r="C104" s="93">
        <f>COUNTIF(Tabelle1[Spalte30],Auswertungen!A104)</f>
        <v>0</v>
      </c>
      <c r="D104" s="103" t="e">
        <f>1/'Ausbildung Umschulung'!$A$11*C104</f>
        <v>#DIV/0!</v>
      </c>
      <c r="E104" s="93"/>
      <c r="F104" s="94"/>
      <c r="G104" s="91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1"/>
    </row>
    <row r="105" spans="1:19" ht="14.1" customHeight="1" x14ac:dyDescent="0.25">
      <c r="A105" s="91"/>
      <c r="B105" s="92"/>
      <c r="C105" s="93">
        <f>COUNTIF(Tabelle1[Spalte30],Auswertungen!A105)</f>
        <v>0</v>
      </c>
      <c r="D105" s="103" t="e">
        <f>1/'Ausbildung Umschulung'!$A$11*C105</f>
        <v>#DIV/0!</v>
      </c>
      <c r="E105" s="93"/>
      <c r="F105" s="94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</row>
    <row r="106" spans="1:19" ht="14.1" customHeight="1" x14ac:dyDescent="0.25">
      <c r="A106" s="91"/>
      <c r="B106" s="92"/>
      <c r="C106" s="93">
        <f>COUNTIF(Tabelle1[Spalte30],Auswertungen!A106)</f>
        <v>0</v>
      </c>
      <c r="D106" s="103" t="e">
        <f>1/'Ausbildung Umschulung'!$A$11*C106</f>
        <v>#DIV/0!</v>
      </c>
      <c r="E106" s="93"/>
      <c r="F106" s="94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</row>
    <row r="107" spans="1:19" ht="14.1" customHeight="1" x14ac:dyDescent="0.25">
      <c r="A107" s="91"/>
      <c r="B107" s="92"/>
      <c r="C107" s="93">
        <f>COUNTIF(Tabelle1[Spalte30],Auswertungen!A107)</f>
        <v>0</v>
      </c>
      <c r="D107" s="103" t="e">
        <f>1/'Ausbildung Umschulung'!$A$11*C107</f>
        <v>#DIV/0!</v>
      </c>
      <c r="E107" s="93"/>
      <c r="F107" s="94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</row>
    <row r="108" spans="1:19" ht="14.1" customHeight="1" x14ac:dyDescent="0.25">
      <c r="A108" s="91"/>
      <c r="B108" s="92"/>
      <c r="C108" s="93">
        <f>COUNTIF(Tabelle1[Spalte30],Auswertungen!A108)</f>
        <v>0</v>
      </c>
      <c r="D108" s="103" t="e">
        <f>1/'Ausbildung Umschulung'!$A$11*C108</f>
        <v>#DIV/0!</v>
      </c>
      <c r="E108" s="93"/>
      <c r="F108" s="94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</row>
    <row r="109" spans="1:19" ht="14.1" customHeight="1" x14ac:dyDescent="0.25">
      <c r="A109" s="91"/>
      <c r="B109" s="92"/>
      <c r="C109" s="93">
        <f>COUNTIF(Tabelle1[Spalte30],Auswertungen!A109)</f>
        <v>0</v>
      </c>
      <c r="D109" s="103" t="e">
        <f>1/'Ausbildung Umschulung'!$A$11*C109</f>
        <v>#DIV/0!</v>
      </c>
      <c r="E109" s="93"/>
      <c r="F109" s="94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</row>
    <row r="110" spans="1:19" ht="14.1" customHeight="1" x14ac:dyDescent="0.25">
      <c r="A110" s="91"/>
      <c r="B110" s="92"/>
      <c r="C110" s="93">
        <f>COUNTIF(Tabelle1[Spalte30],Auswertungen!A110)</f>
        <v>0</v>
      </c>
      <c r="D110" s="103" t="e">
        <f>1/'Ausbildung Umschulung'!$A$11*C110</f>
        <v>#DIV/0!</v>
      </c>
      <c r="E110" s="93"/>
      <c r="F110" s="94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</row>
    <row r="111" spans="1:19" ht="14.1" customHeight="1" x14ac:dyDescent="0.25">
      <c r="A111" s="91"/>
      <c r="B111" s="92"/>
      <c r="C111" s="93">
        <f>COUNTIF(Tabelle1[Spalte30],Auswertungen!A111)</f>
        <v>0</v>
      </c>
      <c r="D111" s="103" t="e">
        <f>1/'Ausbildung Umschulung'!$A$11*C111</f>
        <v>#DIV/0!</v>
      </c>
      <c r="E111" s="93"/>
      <c r="F111" s="94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</row>
    <row r="112" spans="1:19" ht="14.1" customHeight="1" x14ac:dyDescent="0.25">
      <c r="A112" s="91"/>
      <c r="B112" s="92"/>
      <c r="C112" s="93">
        <f>COUNTIF(Tabelle1[Spalte30],Auswertungen!A112)</f>
        <v>0</v>
      </c>
      <c r="D112" s="103" t="e">
        <f>1/'Ausbildung Umschulung'!$A$11*C112</f>
        <v>#DIV/0!</v>
      </c>
      <c r="E112" s="93"/>
      <c r="F112" s="94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</row>
    <row r="113" spans="1:19" ht="14.1" customHeight="1" x14ac:dyDescent="0.25">
      <c r="A113" s="91"/>
      <c r="B113" s="92"/>
      <c r="C113" s="93">
        <f>COUNTIF(Tabelle1[Spalte30],Auswertungen!A113)</f>
        <v>0</v>
      </c>
      <c r="D113" s="103" t="e">
        <f>1/'Ausbildung Umschulung'!$A$11*C113</f>
        <v>#DIV/0!</v>
      </c>
      <c r="E113" s="93"/>
      <c r="F113" s="94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</row>
    <row r="114" spans="1:19" ht="14.1" customHeight="1" x14ac:dyDescent="0.25">
      <c r="A114" s="91"/>
      <c r="B114" s="92"/>
      <c r="C114" s="93">
        <f>COUNTIF(Tabelle1[Spalte30],Auswertungen!A114)</f>
        <v>0</v>
      </c>
      <c r="D114" s="103" t="e">
        <f>1/'Ausbildung Umschulung'!$A$11*C114</f>
        <v>#DIV/0!</v>
      </c>
      <c r="E114" s="93"/>
      <c r="F114" s="94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</row>
    <row r="115" spans="1:19" ht="14.1" customHeight="1" x14ac:dyDescent="0.25">
      <c r="A115" s="91"/>
      <c r="B115" s="92"/>
      <c r="C115" s="93">
        <f>COUNTIF(Tabelle1[Spalte30],Auswertungen!A115)</f>
        <v>0</v>
      </c>
      <c r="D115" s="103" t="e">
        <f>1/'Ausbildung Umschulung'!$A$11*C115</f>
        <v>#DIV/0!</v>
      </c>
      <c r="E115" s="93"/>
      <c r="F115" s="94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</row>
    <row r="116" spans="1:19" ht="14.1" customHeight="1" x14ac:dyDescent="0.25">
      <c r="A116" s="91"/>
      <c r="B116" s="92"/>
      <c r="C116" s="93">
        <f>COUNTIF(Tabelle1[Spalte30],Auswertungen!A116)</f>
        <v>0</v>
      </c>
      <c r="D116" s="103" t="e">
        <f>1/'Ausbildung Umschulung'!$A$11*C116</f>
        <v>#DIV/0!</v>
      </c>
      <c r="E116" s="93"/>
      <c r="F116" s="94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</row>
    <row r="117" spans="1:19" ht="14.1" customHeight="1" x14ac:dyDescent="0.25">
      <c r="A117" s="91"/>
      <c r="B117" s="92"/>
      <c r="C117" s="93">
        <f>COUNTIF(Tabelle1[Spalte30],Auswertungen!A117)</f>
        <v>0</v>
      </c>
      <c r="D117" s="103" t="e">
        <f>1/'Ausbildung Umschulung'!$A$11*C117</f>
        <v>#DIV/0!</v>
      </c>
      <c r="E117" s="93"/>
      <c r="F117" s="94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</row>
    <row r="118" spans="1:19" ht="14.1" customHeight="1" x14ac:dyDescent="0.25">
      <c r="A118" s="91"/>
      <c r="B118" s="92"/>
      <c r="C118" s="93">
        <f>COUNTIF(Tabelle1[Spalte30],Auswertungen!A118)</f>
        <v>0</v>
      </c>
      <c r="D118" s="103" t="e">
        <f>1/'Ausbildung Umschulung'!$A$11*C118</f>
        <v>#DIV/0!</v>
      </c>
      <c r="E118" s="93"/>
      <c r="F118" s="94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</row>
    <row r="119" spans="1:19" ht="14.1" customHeight="1" x14ac:dyDescent="0.25">
      <c r="A119" s="91"/>
      <c r="B119" s="92"/>
      <c r="C119" s="93">
        <f>COUNTIF(Tabelle1[Spalte30],Auswertungen!A119)</f>
        <v>0</v>
      </c>
      <c r="D119" s="103" t="e">
        <f>1/'Ausbildung Umschulung'!$A$11*C119</f>
        <v>#DIV/0!</v>
      </c>
      <c r="E119" s="93"/>
      <c r="F119" s="94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</row>
    <row r="120" spans="1:19" ht="14.1" customHeight="1" x14ac:dyDescent="0.25">
      <c r="A120" s="91"/>
      <c r="B120" s="92"/>
      <c r="C120" s="93">
        <f>COUNTIF(Tabelle1[Spalte30],Auswertungen!A120)</f>
        <v>0</v>
      </c>
      <c r="D120" s="103" t="e">
        <f>1/'Ausbildung Umschulung'!$A$11*C120</f>
        <v>#DIV/0!</v>
      </c>
      <c r="E120" s="93"/>
      <c r="F120" s="94"/>
      <c r="G120" s="91"/>
      <c r="H120" s="91"/>
      <c r="I120" s="144" t="s">
        <v>153</v>
      </c>
      <c r="J120" s="144"/>
      <c r="K120" s="144"/>
      <c r="L120" s="144"/>
      <c r="M120" s="144"/>
      <c r="N120" s="144"/>
      <c r="O120" s="144"/>
      <c r="P120" s="144"/>
      <c r="Q120" s="144"/>
      <c r="R120" s="91"/>
      <c r="S120" s="91"/>
    </row>
    <row r="121" spans="1:19" ht="14.1" customHeight="1" x14ac:dyDescent="0.25">
      <c r="A121" s="91"/>
      <c r="B121" s="92"/>
      <c r="C121" s="93">
        <f>COUNTIF(Tabelle1[Spalte30],Auswertungen!A121)</f>
        <v>0</v>
      </c>
      <c r="D121" s="103" t="e">
        <f>1/'Ausbildung Umschulung'!$A$11*C121</f>
        <v>#DIV/0!</v>
      </c>
      <c r="E121" s="93"/>
      <c r="F121" s="94"/>
      <c r="G121" s="91"/>
      <c r="H121" s="91"/>
      <c r="I121" s="144"/>
      <c r="J121" s="144"/>
      <c r="K121" s="144"/>
      <c r="L121" s="144"/>
      <c r="M121" s="144"/>
      <c r="N121" s="144"/>
      <c r="O121" s="144"/>
      <c r="P121" s="144"/>
      <c r="Q121" s="144"/>
      <c r="R121" s="91"/>
      <c r="S121" s="91"/>
    </row>
    <row r="122" spans="1:19" ht="14.1" customHeight="1" x14ac:dyDescent="0.25">
      <c r="A122" s="91"/>
      <c r="B122" s="92"/>
      <c r="C122" s="93">
        <f>COUNTIF(Tabelle1[Spalte30],Auswertungen!A122)</f>
        <v>0</v>
      </c>
      <c r="D122" s="103" t="e">
        <f>1/'Ausbildung Umschulung'!$A$11*C122</f>
        <v>#DIV/0!</v>
      </c>
      <c r="E122" s="93"/>
      <c r="F122" s="94"/>
      <c r="G122" s="91"/>
      <c r="H122" s="91"/>
      <c r="I122" s="102"/>
      <c r="J122" s="102"/>
      <c r="K122" s="102"/>
      <c r="L122" s="102"/>
      <c r="M122" s="102"/>
      <c r="N122" s="102"/>
      <c r="O122" s="102"/>
      <c r="P122" s="102"/>
      <c r="Q122" s="102"/>
      <c r="R122" s="91"/>
      <c r="S122" s="91"/>
    </row>
    <row r="123" spans="1:19" ht="14.1" customHeight="1" x14ac:dyDescent="0.25">
      <c r="A123" s="91"/>
      <c r="B123" s="92"/>
      <c r="C123" s="93">
        <f>COUNTIF(Tabelle1[Spalte30],Auswertungen!A123)</f>
        <v>0</v>
      </c>
      <c r="D123" s="103" t="e">
        <f>1/'Ausbildung Umschulung'!$A$11*C123</f>
        <v>#DIV/0!</v>
      </c>
      <c r="E123" s="93"/>
      <c r="F123" s="94"/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</row>
    <row r="124" spans="1:19" ht="14.1" customHeight="1" x14ac:dyDescent="0.25">
      <c r="A124" s="91"/>
      <c r="B124" s="92"/>
      <c r="C124" s="93">
        <f>COUNTIF(Tabelle1[Spalte30],Auswertungen!A124)</f>
        <v>0</v>
      </c>
      <c r="D124" s="103" t="e">
        <f>1/'Ausbildung Umschulung'!$A$11*C124</f>
        <v>#DIV/0!</v>
      </c>
      <c r="E124" s="93"/>
      <c r="F124" s="94"/>
      <c r="G124" s="91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</row>
    <row r="125" spans="1:19" ht="14.1" customHeight="1" x14ac:dyDescent="0.25">
      <c r="A125" s="91"/>
      <c r="B125" s="92"/>
      <c r="C125" s="93">
        <f>COUNTIF(Tabelle1[Spalte30],Auswertungen!A125)</f>
        <v>0</v>
      </c>
      <c r="D125" s="103" t="e">
        <f>1/'Ausbildung Umschulung'!$A$11*C125</f>
        <v>#DIV/0!</v>
      </c>
      <c r="E125" s="93"/>
      <c r="F125" s="94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</row>
    <row r="126" spans="1:19" ht="14.1" customHeight="1" x14ac:dyDescent="0.25">
      <c r="A126" s="91"/>
      <c r="B126" s="92"/>
      <c r="C126" s="93">
        <f>COUNTIF(Tabelle1[Spalte30],Auswertungen!A126)</f>
        <v>0</v>
      </c>
      <c r="D126" s="103" t="e">
        <f>1/'Ausbildung Umschulung'!$A$11*C126</f>
        <v>#DIV/0!</v>
      </c>
      <c r="E126" s="93"/>
      <c r="F126" s="94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</row>
    <row r="127" spans="1:19" ht="14.1" customHeight="1" x14ac:dyDescent="0.25">
      <c r="A127" s="91"/>
      <c r="B127" s="92"/>
      <c r="C127" s="93">
        <f>COUNTIF(Tabelle1[Spalte30],Auswertungen!A127)</f>
        <v>0</v>
      </c>
      <c r="D127" s="103" t="e">
        <f>1/'Ausbildung Umschulung'!$A$11*C127</f>
        <v>#DIV/0!</v>
      </c>
      <c r="E127" s="93"/>
      <c r="F127" s="94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</row>
    <row r="128" spans="1:19" ht="14.1" customHeight="1" x14ac:dyDescent="0.25">
      <c r="A128" s="91"/>
      <c r="B128" s="92"/>
      <c r="C128" s="93">
        <f>COUNTIF(Tabelle1[Spalte30],Auswertungen!A128)</f>
        <v>0</v>
      </c>
      <c r="D128" s="103" t="e">
        <f>1/'Ausbildung Umschulung'!$A$11*C128</f>
        <v>#DIV/0!</v>
      </c>
      <c r="E128" s="93"/>
      <c r="F128" s="94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</row>
    <row r="129" spans="1:19" ht="14.1" customHeight="1" x14ac:dyDescent="0.25">
      <c r="A129" s="91"/>
      <c r="B129" s="92"/>
      <c r="C129" s="93">
        <f>COUNTIF(Tabelle1[Spalte30],Auswertungen!A129)</f>
        <v>0</v>
      </c>
      <c r="D129" s="103" t="e">
        <f>1/'Ausbildung Umschulung'!$A$11*C129</f>
        <v>#DIV/0!</v>
      </c>
      <c r="E129" s="93"/>
      <c r="F129" s="94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91"/>
    </row>
    <row r="130" spans="1:19" ht="14.1" customHeight="1" x14ac:dyDescent="0.25">
      <c r="A130" s="91"/>
      <c r="B130" s="92"/>
      <c r="C130" s="93">
        <f>COUNTIF(Tabelle1[Spalte30],Auswertungen!A130)</f>
        <v>0</v>
      </c>
      <c r="D130" s="103" t="e">
        <f>1/'Ausbildung Umschulung'!$A$11*C130</f>
        <v>#DIV/0!</v>
      </c>
      <c r="E130" s="93"/>
      <c r="F130" s="94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91"/>
    </row>
    <row r="131" spans="1:19" ht="14.1" customHeight="1" x14ac:dyDescent="0.25">
      <c r="A131" s="91"/>
      <c r="B131" s="92"/>
      <c r="C131" s="93">
        <f>COUNTIF(Tabelle1[Spalte30],Auswertungen!A131)</f>
        <v>0</v>
      </c>
      <c r="D131" s="103" t="e">
        <f>1/'Ausbildung Umschulung'!$A$11*C131</f>
        <v>#DIV/0!</v>
      </c>
      <c r="E131" s="93"/>
      <c r="F131" s="94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</row>
    <row r="132" spans="1:19" ht="14.1" customHeight="1" x14ac:dyDescent="0.25">
      <c r="A132" s="91"/>
      <c r="B132" s="92"/>
      <c r="C132" s="93">
        <f>COUNTIF(Tabelle1[Spalte30],Auswertungen!A132)</f>
        <v>0</v>
      </c>
      <c r="D132" s="103" t="e">
        <f>1/'Ausbildung Umschulung'!$A$11*C132</f>
        <v>#DIV/0!</v>
      </c>
      <c r="E132" s="93"/>
      <c r="F132" s="94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</row>
    <row r="133" spans="1:19" ht="14.1" customHeight="1" x14ac:dyDescent="0.25">
      <c r="A133" s="91"/>
      <c r="B133" s="92"/>
      <c r="C133" s="93">
        <f>COUNTIF(Tabelle1[Spalte30],Auswertungen!A133)</f>
        <v>0</v>
      </c>
      <c r="D133" s="103" t="e">
        <f>1/'Ausbildung Umschulung'!$A$11*C133</f>
        <v>#DIV/0!</v>
      </c>
      <c r="E133" s="93"/>
      <c r="F133" s="94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1"/>
      <c r="R133" s="91"/>
      <c r="S133" s="91"/>
    </row>
    <row r="134" spans="1:19" ht="14.1" customHeight="1" x14ac:dyDescent="0.25">
      <c r="A134" s="91"/>
      <c r="B134" s="92"/>
      <c r="C134" s="93">
        <f>COUNTIF(Tabelle1[Spalte30],Auswertungen!A134)</f>
        <v>0</v>
      </c>
      <c r="D134" s="103" t="e">
        <f>1/'Ausbildung Umschulung'!$A$11*C134</f>
        <v>#DIV/0!</v>
      </c>
      <c r="E134" s="93"/>
      <c r="F134" s="94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</row>
    <row r="135" spans="1:19" ht="14.1" customHeight="1" x14ac:dyDescent="0.25">
      <c r="A135" s="91"/>
      <c r="B135" s="92"/>
      <c r="C135" s="93">
        <f>COUNTIF(Tabelle1[Spalte30],Auswertungen!A135)</f>
        <v>0</v>
      </c>
      <c r="D135" s="103" t="e">
        <f>1/'Ausbildung Umschulung'!$A$11*C135</f>
        <v>#DIV/0!</v>
      </c>
      <c r="E135" s="93"/>
      <c r="F135" s="94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91"/>
    </row>
    <row r="136" spans="1:19" ht="14.1" customHeight="1" x14ac:dyDescent="0.25">
      <c r="A136" s="91"/>
      <c r="B136" s="92"/>
      <c r="C136" s="93">
        <f>COUNTIF(Tabelle1[Spalte30],Auswertungen!A136)</f>
        <v>0</v>
      </c>
      <c r="D136" s="103" t="e">
        <f>1/'Ausbildung Umschulung'!$A$11*C136</f>
        <v>#DIV/0!</v>
      </c>
      <c r="E136" s="93"/>
      <c r="F136" s="94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91"/>
    </row>
    <row r="137" spans="1:19" ht="14.1" customHeight="1" x14ac:dyDescent="0.25">
      <c r="A137" s="91"/>
      <c r="B137" s="92"/>
      <c r="C137" s="93">
        <f>COUNTIF(Tabelle1[Spalte30],Auswertungen!A137)</f>
        <v>0</v>
      </c>
      <c r="D137" s="103" t="e">
        <f>1/'Ausbildung Umschulung'!$A$11*C137</f>
        <v>#DIV/0!</v>
      </c>
      <c r="E137" s="93"/>
      <c r="F137" s="94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91"/>
    </row>
    <row r="138" spans="1:19" ht="14.1" customHeight="1" x14ac:dyDescent="0.25">
      <c r="A138" s="91"/>
      <c r="B138" s="92"/>
      <c r="C138" s="93">
        <f>COUNTIF(Tabelle1[Spalte30],Auswertungen!A138)</f>
        <v>0</v>
      </c>
      <c r="D138" s="103" t="e">
        <f>1/'Ausbildung Umschulung'!$A$11*C138</f>
        <v>#DIV/0!</v>
      </c>
      <c r="E138" s="93"/>
      <c r="F138" s="94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91"/>
    </row>
    <row r="139" spans="1:19" ht="14.1" customHeight="1" x14ac:dyDescent="0.25">
      <c r="A139" s="91"/>
      <c r="B139" s="92"/>
      <c r="C139" s="93">
        <f>COUNTIF(Tabelle1[Spalte30],Auswertungen!A139)</f>
        <v>0</v>
      </c>
      <c r="D139" s="103" t="e">
        <f>1/'Ausbildung Umschulung'!$A$11*C139</f>
        <v>#DIV/0!</v>
      </c>
      <c r="E139" s="93"/>
      <c r="F139" s="94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91"/>
    </row>
    <row r="140" spans="1:19" ht="14.1" customHeight="1" x14ac:dyDescent="0.25">
      <c r="A140" s="91"/>
      <c r="B140" s="92"/>
      <c r="C140" s="93">
        <f>COUNTIF(Tabelle1[Spalte30],Auswertungen!A140)</f>
        <v>0</v>
      </c>
      <c r="D140" s="103" t="e">
        <f>1/'Ausbildung Umschulung'!$A$11*C140</f>
        <v>#DIV/0!</v>
      </c>
      <c r="E140" s="93"/>
      <c r="F140" s="94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</row>
    <row r="141" spans="1:19" ht="14.1" customHeight="1" x14ac:dyDescent="0.25">
      <c r="A141" s="91"/>
      <c r="B141" s="92"/>
      <c r="C141" s="93">
        <f>COUNTIF(Tabelle1[Spalte30],Auswertungen!A141)</f>
        <v>0</v>
      </c>
      <c r="D141" s="103" t="e">
        <f>1/'Ausbildung Umschulung'!$A$11*C141</f>
        <v>#DIV/0!</v>
      </c>
      <c r="E141" s="93"/>
      <c r="F141" s="94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</row>
    <row r="142" spans="1:19" ht="14.1" customHeight="1" x14ac:dyDescent="0.25">
      <c r="A142" s="91"/>
      <c r="B142" s="92"/>
      <c r="C142" s="93">
        <f>COUNTIF(Tabelle1[Spalte30],Auswertungen!A142)</f>
        <v>0</v>
      </c>
      <c r="D142" s="103" t="e">
        <f>1/'Ausbildung Umschulung'!$A$11*C142</f>
        <v>#DIV/0!</v>
      </c>
      <c r="E142" s="93"/>
      <c r="F142" s="94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</row>
    <row r="143" spans="1:19" ht="18.600000000000001" customHeight="1" x14ac:dyDescent="0.25">
      <c r="A143" s="142" t="s">
        <v>154</v>
      </c>
      <c r="B143" s="142"/>
      <c r="C143" s="142"/>
      <c r="D143" s="142"/>
      <c r="E143" s="142"/>
      <c r="F143" s="142"/>
      <c r="G143" s="91"/>
      <c r="H143" s="91"/>
      <c r="I143" s="144" t="s">
        <v>155</v>
      </c>
      <c r="J143" s="144"/>
      <c r="K143" s="144"/>
      <c r="L143" s="144"/>
      <c r="M143" s="144"/>
      <c r="N143" s="144"/>
      <c r="O143" s="144"/>
      <c r="P143" s="144"/>
      <c r="Q143" s="144"/>
      <c r="R143" s="91"/>
      <c r="S143" s="91"/>
    </row>
    <row r="144" spans="1:19" ht="14.1" customHeight="1" x14ac:dyDescent="0.25">
      <c r="A144" s="91"/>
      <c r="B144" s="92"/>
      <c r="C144" s="93"/>
      <c r="D144" s="93"/>
      <c r="E144" s="93"/>
      <c r="F144" s="94"/>
      <c r="G144" s="91"/>
      <c r="H144" s="91"/>
      <c r="I144" s="144"/>
      <c r="J144" s="144"/>
      <c r="K144" s="144"/>
      <c r="L144" s="144"/>
      <c r="M144" s="144"/>
      <c r="N144" s="144"/>
      <c r="O144" s="144"/>
      <c r="P144" s="144"/>
      <c r="Q144" s="144"/>
      <c r="R144" s="91"/>
      <c r="S144" s="91"/>
    </row>
    <row r="145" spans="1:700" ht="14.1" customHeight="1" x14ac:dyDescent="0.25">
      <c r="A145" s="91" t="s">
        <v>156</v>
      </c>
      <c r="B145" s="92"/>
      <c r="C145" s="93"/>
      <c r="D145" s="93"/>
      <c r="E145" s="93"/>
      <c r="F145" s="94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</row>
    <row r="146" spans="1:700" ht="14.1" customHeight="1" x14ac:dyDescent="0.25">
      <c r="A146" s="91" t="s">
        <v>157</v>
      </c>
      <c r="B146" s="92"/>
      <c r="C146" s="93"/>
      <c r="D146" s="93"/>
      <c r="E146" s="93">
        <f>COUNTIF(Tabelle1[Spalte102],"&gt;0")</f>
        <v>0</v>
      </c>
      <c r="F146" s="94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</row>
    <row r="147" spans="1:700" ht="14.1" customHeight="1" x14ac:dyDescent="0.25">
      <c r="A147" s="91" t="s">
        <v>158</v>
      </c>
      <c r="B147" s="92"/>
      <c r="C147" s="93"/>
      <c r="D147" s="93"/>
      <c r="E147" s="93">
        <f>COUNTIF(Tabelle1[Spalte102],"&lt;0")</f>
        <v>0</v>
      </c>
      <c r="F147" s="94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</row>
    <row r="148" spans="1:700" ht="14.1" customHeight="1" x14ac:dyDescent="0.25">
      <c r="A148" s="91"/>
      <c r="B148" s="92"/>
      <c r="C148" s="93"/>
      <c r="D148" s="93"/>
      <c r="E148" s="93"/>
      <c r="F148" s="94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</row>
    <row r="149" spans="1:700" ht="14.1" customHeight="1" x14ac:dyDescent="0.25">
      <c r="A149" s="91" t="s">
        <v>159</v>
      </c>
      <c r="B149" s="92"/>
      <c r="C149" s="93"/>
      <c r="D149" s="93"/>
      <c r="E149" s="93"/>
      <c r="F149" s="94">
        <f>COUNTA(Tabelle1[[Spalte23]:[Spalte27]])</f>
        <v>0</v>
      </c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</row>
    <row r="150" spans="1:700" ht="14.1" customHeight="1" x14ac:dyDescent="0.25">
      <c r="A150" s="91"/>
      <c r="B150" s="92"/>
      <c r="C150" s="93"/>
      <c r="D150" s="93"/>
      <c r="E150" s="93"/>
      <c r="F150" s="94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</row>
    <row r="151" spans="1:700" ht="14.1" customHeight="1" x14ac:dyDescent="0.25">
      <c r="A151" s="91" t="s">
        <v>160</v>
      </c>
      <c r="B151" s="92"/>
      <c r="C151" s="93"/>
      <c r="D151" s="93"/>
      <c r="E151" s="93"/>
      <c r="F151" s="94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</row>
    <row r="152" spans="1:700" ht="14.1" customHeight="1" x14ac:dyDescent="0.25">
      <c r="A152" s="91"/>
      <c r="B152" s="96" t="s">
        <v>29</v>
      </c>
      <c r="C152" s="97"/>
      <c r="D152" s="97" t="s">
        <v>30</v>
      </c>
      <c r="E152" s="97"/>
      <c r="F152" s="98" t="s">
        <v>31</v>
      </c>
      <c r="G152" s="97"/>
      <c r="H152" s="91" t="s">
        <v>161</v>
      </c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</row>
    <row r="153" spans="1:700" ht="32.450000000000003" customHeight="1" x14ac:dyDescent="0.25">
      <c r="A153" s="91"/>
      <c r="B153" s="96" t="s">
        <v>112</v>
      </c>
      <c r="C153" s="96" t="s">
        <v>113</v>
      </c>
      <c r="D153" s="96" t="s">
        <v>112</v>
      </c>
      <c r="E153" s="96" t="s">
        <v>113</v>
      </c>
      <c r="F153" s="100" t="s">
        <v>112</v>
      </c>
      <c r="G153" s="96" t="s">
        <v>113</v>
      </c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</row>
    <row r="154" spans="1:700" s="82" customFormat="1" ht="39" x14ac:dyDescent="0.25">
      <c r="A154" s="92" t="s">
        <v>162</v>
      </c>
      <c r="B154" s="92">
        <f>COUNTIFS(Tabelle1[Spalte6],"&lt;&gt;",Tabelle1[Spalte16],"&lt;&gt;",Tabelle1[Spalte23],"&lt;&gt;")</f>
        <v>0</v>
      </c>
      <c r="C154" s="95"/>
      <c r="D154" s="95">
        <f>COUNTIFS(Tabelle1[Spalte7],"&lt;&gt;",Tabelle1[Spalte16],"&lt;&gt;",Tabelle1[Spalte23],"&lt;&gt;")</f>
        <v>0</v>
      </c>
      <c r="E154" s="95"/>
      <c r="F154" s="99">
        <f>COUNTIFS(Tabelle1[Spalte8],"&lt;&gt;",Tabelle1[Spalte16],"&lt;&gt;",Tabelle1[Spalte23],"&lt;&gt;")</f>
        <v>0</v>
      </c>
      <c r="G154" s="92"/>
      <c r="H154" s="92">
        <f>SUM(B154,D154,F154)</f>
        <v>0</v>
      </c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ZX154" s="101"/>
    </row>
    <row r="155" spans="1:700" s="82" customFormat="1" ht="26.25" x14ac:dyDescent="0.25">
      <c r="A155" s="92" t="s">
        <v>163</v>
      </c>
      <c r="B155" s="92">
        <f>COUNTIFS(Tabelle1[Spalte6],"&lt;&gt;",Tabelle1[Spalte16],"&lt;&gt;",Tabelle1[Spalte24],"&lt;&gt;")</f>
        <v>0</v>
      </c>
      <c r="C155" s="95"/>
      <c r="D155" s="95">
        <f>COUNTIFS(Tabelle1[Spalte7],"&lt;&gt;",Tabelle1[Spalte16],"&lt;&gt;",Tabelle1[Spalte24],"&lt;&gt;")</f>
        <v>0</v>
      </c>
      <c r="E155" s="95"/>
      <c r="F155" s="99">
        <f>COUNTIFS(Tabelle1[Spalte8],"&lt;&gt;",Tabelle1[Spalte16],"&lt;&gt;",Tabelle1[Spalte24],"&lt;&gt;")</f>
        <v>0</v>
      </c>
      <c r="G155" s="92"/>
      <c r="H155" s="92">
        <f>SUM(B155,D155,F155)</f>
        <v>0</v>
      </c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ZX155" s="101"/>
    </row>
    <row r="156" spans="1:700" s="82" customFormat="1" ht="26.25" x14ac:dyDescent="0.25">
      <c r="A156" s="92" t="s">
        <v>53</v>
      </c>
      <c r="B156" s="92">
        <f>COUNTIFS(Tabelle1[Spalte6],"&lt;&gt;",Tabelle1[Spalte16],"&lt;&gt;",Tabelle1[Spalte25],"&lt;&gt;")</f>
        <v>0</v>
      </c>
      <c r="C156" s="95"/>
      <c r="D156" s="95">
        <f>COUNTIFS(Tabelle1[Spalte7],"&lt;&gt;",Tabelle1[Spalte16],"&lt;&gt;",Tabelle1[Spalte25],"&lt;&gt;")</f>
        <v>0</v>
      </c>
      <c r="E156" s="95"/>
      <c r="F156" s="99">
        <f>COUNTIFS(Tabelle1[Spalte8],"&lt;&gt;",Tabelle1[Spalte16],"&lt;&gt;",Tabelle1[Spalte25],"&lt;&gt;")</f>
        <v>0</v>
      </c>
      <c r="G156" s="92"/>
      <c r="H156" s="92">
        <f t="shared" ref="H156:H159" si="0">SUM(B156,D156,F156)</f>
        <v>0</v>
      </c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ZX156" s="101"/>
    </row>
    <row r="157" spans="1:700" s="82" customFormat="1" ht="26.25" x14ac:dyDescent="0.25">
      <c r="A157" s="92" t="s">
        <v>54</v>
      </c>
      <c r="B157" s="92">
        <f>COUNTIFS(Tabelle1[Spalte6],"&lt;&gt;",Tabelle1[Spalte16],"&lt;&gt;",Tabelle1[Spalte26],"&lt;&gt;")</f>
        <v>0</v>
      </c>
      <c r="C157" s="95"/>
      <c r="D157" s="95">
        <f>COUNTIFS(Tabelle1[Spalte7],"&lt;&gt;",Tabelle1[Spalte16],"&lt;&gt;",Tabelle1[Spalte26],"&lt;&gt;")</f>
        <v>0</v>
      </c>
      <c r="E157" s="95"/>
      <c r="F157" s="99">
        <f>COUNTIFS(Tabelle1[Spalte8],"&lt;&gt;",Tabelle1[Spalte16],"&lt;&gt;",Tabelle1[Spalte26],"&lt;&gt;")</f>
        <v>0</v>
      </c>
      <c r="G157" s="92"/>
      <c r="H157" s="92">
        <f t="shared" si="0"/>
        <v>0</v>
      </c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ZX157" s="101"/>
    </row>
    <row r="158" spans="1:700" s="82" customFormat="1" ht="14.1" customHeight="1" x14ac:dyDescent="0.25">
      <c r="A158" s="92" t="s">
        <v>55</v>
      </c>
      <c r="B158" s="92">
        <f>COUNTIFS(Tabelle1[Spalte6],"&lt;&gt;",Tabelle1[Spalte16],"&lt;&gt;",Tabelle1[Spalte262],"&lt;&gt;")</f>
        <v>0</v>
      </c>
      <c r="C158" s="95"/>
      <c r="D158" s="95">
        <f>COUNTIFS(Tabelle1[Spalte7],"&lt;&gt;",Tabelle1[Spalte16],"&lt;&gt;",Tabelle1[Spalte262],"&lt;&gt;")</f>
        <v>0</v>
      </c>
      <c r="E158" s="95"/>
      <c r="F158" s="99">
        <f>COUNTIFS(Tabelle1[Spalte8],"&lt;&gt;",Tabelle1[Spalte16],"&lt;&gt;",Tabelle1[Spalte262],"&lt;&gt;")</f>
        <v>0</v>
      </c>
      <c r="G158" s="92"/>
      <c r="H158" s="92">
        <f t="shared" si="0"/>
        <v>0</v>
      </c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ZX158" s="101"/>
    </row>
    <row r="159" spans="1:700" s="82" customFormat="1" ht="51.75" x14ac:dyDescent="0.25">
      <c r="A159" s="92" t="s">
        <v>56</v>
      </c>
      <c r="B159" s="92">
        <f>COUNTIFS(Tabelle1[Spalte6],"&lt;&gt;",Tabelle1[Spalte16],"&lt;&gt;",Tabelle1[Spalte27],"&lt;&gt;")</f>
        <v>0</v>
      </c>
      <c r="C159" s="95"/>
      <c r="D159" s="95">
        <f>COUNTIFS(Tabelle1[Spalte7],"&lt;&gt;",Tabelle1[Spalte16],"&lt;&gt;",Tabelle1[Spalte27],"&lt;&gt;")</f>
        <v>0</v>
      </c>
      <c r="E159" s="95"/>
      <c r="F159" s="99">
        <f>COUNTIFS(Tabelle1[Spalte8],"&lt;&gt;",Tabelle1[Spalte16],"&lt;&gt;",Tabelle1[Spalte27],"&lt;&gt;")</f>
        <v>0</v>
      </c>
      <c r="G159" s="92"/>
      <c r="H159" s="92">
        <f t="shared" si="0"/>
        <v>0</v>
      </c>
      <c r="I159" s="144" t="s">
        <v>164</v>
      </c>
      <c r="J159" s="144"/>
      <c r="K159" s="144"/>
      <c r="L159" s="144"/>
      <c r="M159" s="144"/>
      <c r="N159" s="144"/>
      <c r="O159" s="144"/>
      <c r="P159" s="144"/>
      <c r="Q159" s="144"/>
      <c r="R159" s="92"/>
      <c r="S159" s="92"/>
      <c r="ZX159" s="101"/>
    </row>
    <row r="160" spans="1:700" s="82" customFormat="1" ht="16.5" customHeight="1" x14ac:dyDescent="0.25">
      <c r="A160" s="92"/>
      <c r="B160" s="92"/>
      <c r="C160" s="95"/>
      <c r="D160" s="95"/>
      <c r="E160" s="95"/>
      <c r="F160" s="99"/>
      <c r="G160" s="92"/>
      <c r="H160" s="92"/>
      <c r="I160" s="102"/>
      <c r="J160" s="102"/>
      <c r="K160" s="102"/>
      <c r="L160" s="102"/>
      <c r="M160" s="102"/>
      <c r="N160" s="102"/>
      <c r="O160" s="102"/>
      <c r="P160" s="102"/>
      <c r="Q160" s="102"/>
      <c r="R160" s="92"/>
      <c r="S160" s="92"/>
      <c r="ZX160" s="101"/>
    </row>
    <row r="161" spans="1:19" ht="14.1" customHeight="1" x14ac:dyDescent="0.25">
      <c r="A161" s="91"/>
      <c r="B161" s="92"/>
      <c r="C161" s="93"/>
      <c r="D161" s="93"/>
      <c r="E161" s="93"/>
      <c r="F161" s="94"/>
      <c r="G161" s="91"/>
      <c r="H161" s="91"/>
      <c r="I161" s="91"/>
      <c r="J161" s="91"/>
      <c r="K161" s="91"/>
      <c r="L161" s="91"/>
      <c r="M161" s="91"/>
      <c r="N161" s="91"/>
      <c r="O161" s="91"/>
      <c r="P161" s="91"/>
      <c r="Q161" s="91"/>
      <c r="R161" s="91"/>
      <c r="S161" s="91"/>
    </row>
    <row r="162" spans="1:19" ht="14.1" customHeight="1" x14ac:dyDescent="0.25">
      <c r="A162" s="91" t="s">
        <v>165</v>
      </c>
      <c r="B162" s="92"/>
      <c r="C162" s="93"/>
      <c r="D162" s="93"/>
      <c r="E162" s="93"/>
      <c r="F162" s="94"/>
      <c r="G162" s="91"/>
      <c r="H162" s="91"/>
      <c r="I162" s="91"/>
      <c r="J162" s="91"/>
      <c r="K162" s="91"/>
      <c r="L162" s="91"/>
      <c r="M162" s="91"/>
      <c r="N162" s="91"/>
      <c r="O162" s="91"/>
      <c r="P162" s="91"/>
      <c r="Q162" s="91"/>
      <c r="R162" s="91"/>
      <c r="S162" s="91"/>
    </row>
    <row r="163" spans="1:19" ht="67.5" customHeight="1" x14ac:dyDescent="0.25">
      <c r="A163" s="91"/>
      <c r="B163" s="96" t="s">
        <v>115</v>
      </c>
      <c r="C163" s="96"/>
      <c r="D163" s="96" t="s">
        <v>116</v>
      </c>
      <c r="E163" s="96"/>
      <c r="F163" s="100" t="s">
        <v>117</v>
      </c>
      <c r="G163" s="96"/>
      <c r="H163" s="96" t="s">
        <v>166</v>
      </c>
      <c r="I163" s="91"/>
      <c r="J163" s="91"/>
      <c r="K163" s="91"/>
      <c r="L163" s="91"/>
      <c r="M163" s="91"/>
      <c r="N163" s="91"/>
      <c r="O163" s="91"/>
      <c r="P163" s="91"/>
      <c r="Q163" s="91"/>
      <c r="R163" s="91"/>
      <c r="S163" s="91"/>
    </row>
    <row r="164" spans="1:19" ht="29.1" customHeight="1" x14ac:dyDescent="0.25">
      <c r="A164" s="91"/>
      <c r="B164" s="96" t="s">
        <v>112</v>
      </c>
      <c r="C164" s="96" t="s">
        <v>113</v>
      </c>
      <c r="D164" s="96" t="s">
        <v>112</v>
      </c>
      <c r="E164" s="96" t="s">
        <v>113</v>
      </c>
      <c r="F164" s="100" t="s">
        <v>112</v>
      </c>
      <c r="G164" s="96" t="s">
        <v>113</v>
      </c>
      <c r="H164" s="91"/>
      <c r="I164" s="91"/>
      <c r="J164" s="91"/>
      <c r="K164" s="91"/>
      <c r="L164" s="91"/>
      <c r="M164" s="91"/>
      <c r="N164" s="91"/>
      <c r="O164" s="91"/>
      <c r="P164" s="91"/>
      <c r="Q164" s="91"/>
      <c r="R164" s="91"/>
      <c r="S164" s="91"/>
    </row>
    <row r="165" spans="1:19" ht="56.45" customHeight="1" x14ac:dyDescent="0.25">
      <c r="A165" s="92" t="s">
        <v>162</v>
      </c>
      <c r="B165" s="92">
        <f>COUNTIFS(Tabelle1[Spalte82],"&lt;&gt;",Tabelle1[Spalte16],"&lt;&gt;",Tabelle1[Spalte23],"&lt;&gt;")</f>
        <v>0</v>
      </c>
      <c r="C165" s="93"/>
      <c r="D165" s="93">
        <f>COUNTIFS(Tabelle1[Spalte9],"&lt;&gt;",Tabelle1[Spalte16],"&lt;&gt;",Tabelle1[Spalte23],"&lt;&gt;")</f>
        <v>0</v>
      </c>
      <c r="E165" s="93"/>
      <c r="F165" s="94">
        <f>COUNTIFS(Tabelle1[Spalte10],"&lt;&gt;",Tabelle1[Spalte16],"&lt;&gt;",Tabelle1[Spalte23],"&lt;&gt;")</f>
        <v>0</v>
      </c>
      <c r="G165" s="91"/>
      <c r="H165" s="91">
        <f>COUNTIFS(Tabelle1[Spalte13],"&lt;&gt;",Tabelle1[Spalte16],"&lt;&gt;",Tabelle1[Spalte23],"&lt;&gt;")</f>
        <v>0</v>
      </c>
      <c r="I165" s="91"/>
      <c r="J165" s="91"/>
      <c r="K165" s="91"/>
      <c r="L165" s="91"/>
      <c r="M165" s="91"/>
      <c r="N165" s="91"/>
      <c r="O165" s="91"/>
      <c r="P165" s="91"/>
      <c r="Q165" s="91"/>
      <c r="R165" s="91"/>
      <c r="S165" s="91"/>
    </row>
    <row r="166" spans="1:19" ht="27.95" customHeight="1" x14ac:dyDescent="0.25">
      <c r="A166" s="92" t="s">
        <v>163</v>
      </c>
      <c r="B166" s="92">
        <f>COUNTIFS(Tabelle1[Spalte82],"&lt;&gt;",Tabelle1[Spalte16],"&lt;&gt;",Tabelle1[Spalte24],"&lt;&gt;")</f>
        <v>0</v>
      </c>
      <c r="C166" s="93"/>
      <c r="D166" s="93">
        <f>COUNTIFS(Tabelle1[Spalte9],"&lt;&gt;",Tabelle1[Spalte16],"&lt;&gt;",Tabelle1[Spalte24],"&lt;&gt;")</f>
        <v>0</v>
      </c>
      <c r="E166" s="93"/>
      <c r="F166" s="94">
        <f>COUNTIFS(Tabelle1[Spalte10],"&lt;&gt;",Tabelle1[Spalte16],"&lt;&gt;",Tabelle1[Spalte24],"&lt;&gt;")</f>
        <v>0</v>
      </c>
      <c r="G166" s="91"/>
      <c r="H166" s="91">
        <f>COUNTIFS(Tabelle1[Spalte13],"&lt;&gt;",Tabelle1[Spalte16],"&lt;&gt;",Tabelle1[Spalte24],"&lt;&gt;")</f>
        <v>0</v>
      </c>
      <c r="I166" s="91"/>
      <c r="J166" s="91"/>
      <c r="K166" s="91"/>
      <c r="L166" s="91"/>
      <c r="M166" s="91"/>
      <c r="N166" s="91"/>
      <c r="O166" s="91"/>
      <c r="P166" s="91"/>
      <c r="Q166" s="91"/>
      <c r="R166" s="91"/>
      <c r="S166" s="91"/>
    </row>
    <row r="167" spans="1:19" ht="27" customHeight="1" x14ac:dyDescent="0.25">
      <c r="A167" s="92" t="s">
        <v>53</v>
      </c>
      <c r="B167" s="92">
        <f>COUNTIFS(Tabelle1[Spalte82],"&lt;&gt;",Tabelle1[Spalte16],"&lt;&gt;",Tabelle1[Spalte25],"&lt;&gt;")</f>
        <v>0</v>
      </c>
      <c r="C167" s="93"/>
      <c r="D167" s="93">
        <f>COUNTIFS(Tabelle1[Spalte9],"&lt;&gt;",Tabelle1[Spalte16],"&lt;&gt;",Tabelle1[Spalte25],"&lt;&gt;")</f>
        <v>0</v>
      </c>
      <c r="E167" s="93"/>
      <c r="F167" s="94">
        <f>COUNTIFS(Tabelle1[Spalte10],"&lt;&gt;",Tabelle1[Spalte16],"&lt;&gt;",Tabelle1[Spalte25],"&lt;&gt;")</f>
        <v>0</v>
      </c>
      <c r="G167" s="91"/>
      <c r="H167" s="91">
        <f>COUNTIFS(Tabelle1[Spalte13],"&lt;&gt;",Tabelle1[Spalte16],"&lt;&gt;",Tabelle1[Spalte25],"&lt;&gt;")</f>
        <v>0</v>
      </c>
      <c r="I167" s="91"/>
      <c r="J167" s="91"/>
      <c r="K167" s="91"/>
      <c r="L167" s="91"/>
      <c r="M167" s="91"/>
      <c r="N167" s="91"/>
      <c r="O167" s="91"/>
      <c r="P167" s="91"/>
      <c r="Q167" s="91"/>
      <c r="R167" s="91"/>
      <c r="S167" s="91"/>
    </row>
    <row r="168" spans="1:19" ht="27" customHeight="1" x14ac:dyDescent="0.25">
      <c r="A168" s="92" t="s">
        <v>54</v>
      </c>
      <c r="B168" s="92">
        <f>COUNTIFS(Tabelle1[Spalte82],"&lt;&gt;",Tabelle1[Spalte16],"&lt;&gt;",Tabelle1[Spalte26],"&lt;&gt;")</f>
        <v>0</v>
      </c>
      <c r="C168" s="93"/>
      <c r="D168" s="93">
        <f>COUNTIFS(Tabelle1[Spalte9],"&lt;&gt;",Tabelle1[Spalte16],"&lt;&gt;",Tabelle1[Spalte26],"&lt;&gt;")</f>
        <v>0</v>
      </c>
      <c r="E168" s="93"/>
      <c r="F168" s="94">
        <f>COUNTIFS(Tabelle1[Spalte10],"&lt;&gt;",Tabelle1[Spalte16],"&lt;&gt;",Tabelle1[Spalte26],"&lt;&gt;")</f>
        <v>0</v>
      </c>
      <c r="G168" s="91"/>
      <c r="H168" s="91">
        <f>COUNTIFS(Tabelle1[Spalte13],"&lt;&gt;",Tabelle1[Spalte16],"&lt;&gt;",Tabelle1[Spalte26],"&lt;&gt;")</f>
        <v>0</v>
      </c>
      <c r="I168" s="91"/>
      <c r="J168" s="91"/>
      <c r="K168" s="91"/>
      <c r="L168" s="91"/>
      <c r="M168" s="91"/>
      <c r="N168" s="91"/>
      <c r="O168" s="91"/>
      <c r="P168" s="91"/>
      <c r="Q168" s="91"/>
      <c r="R168" s="91"/>
      <c r="S168" s="91"/>
    </row>
    <row r="169" spans="1:19" ht="14.1" customHeight="1" x14ac:dyDescent="0.25">
      <c r="A169" s="92" t="s">
        <v>55</v>
      </c>
      <c r="B169" s="92">
        <f>COUNTIFS(Tabelle1[Spalte82],"&lt;&gt;",Tabelle1[Spalte16],"&lt;&gt;",Tabelle1[Spalte262],"&lt;&gt;")</f>
        <v>0</v>
      </c>
      <c r="C169" s="93"/>
      <c r="D169" s="93">
        <f>COUNTIFS(Tabelle1[Spalte9],"&lt;&gt;",Tabelle1[Spalte16],"&lt;&gt;",Tabelle1[Spalte262],"&lt;&gt;")</f>
        <v>0</v>
      </c>
      <c r="E169" s="93"/>
      <c r="F169" s="94">
        <f>COUNTIFS(Tabelle1[Spalte10],"&lt;&gt;",Tabelle1[Spalte16],"&lt;&gt;",Tabelle1[Spalte262],"&lt;&gt;")</f>
        <v>0</v>
      </c>
      <c r="G169" s="91"/>
      <c r="H169" s="91">
        <f>COUNTIFS(Tabelle1[Spalte13],"&lt;&gt;",Tabelle1[Spalte16],"&lt;&gt;",Tabelle1[Spalte262],"&lt;&gt;")</f>
        <v>0</v>
      </c>
      <c r="I169" s="91"/>
      <c r="J169" s="91"/>
      <c r="K169" s="91"/>
      <c r="L169" s="91"/>
      <c r="M169" s="91"/>
      <c r="N169" s="91"/>
      <c r="O169" s="91"/>
      <c r="P169" s="91"/>
      <c r="Q169" s="91"/>
      <c r="R169" s="91"/>
      <c r="S169" s="91"/>
    </row>
    <row r="170" spans="1:19" ht="56.1" customHeight="1" x14ac:dyDescent="0.25">
      <c r="A170" s="92" t="s">
        <v>56</v>
      </c>
      <c r="B170" s="92">
        <f>COUNTIFS(Tabelle1[Spalte82],"&lt;&gt;",Tabelle1[Spalte16],"&lt;&gt;",Tabelle1[Spalte27],"&lt;&gt;")</f>
        <v>0</v>
      </c>
      <c r="C170" s="93"/>
      <c r="D170" s="93">
        <f>COUNTIFS(Tabelle1[Spalte9],"&lt;&gt;",Tabelle1[Spalte16],"&lt;&gt;",Tabelle1[Spalte27],"&lt;&gt;")</f>
        <v>0</v>
      </c>
      <c r="E170" s="93"/>
      <c r="F170" s="94">
        <f>COUNTIFS(Tabelle1[Spalte10],"&lt;&gt;",Tabelle1[Spalte16],"&lt;&gt;",Tabelle1[Spalte27],"&lt;&gt;")</f>
        <v>0</v>
      </c>
      <c r="G170" s="91"/>
      <c r="H170" s="91">
        <f>COUNTIFS(Tabelle1[Spalte13],"&lt;&gt;",Tabelle1[Spalte16],"&lt;&gt;",Tabelle1[Spalte27],"&lt;&gt;")</f>
        <v>0</v>
      </c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</row>
    <row r="171" spans="1:19" ht="14.1" customHeight="1" x14ac:dyDescent="0.25">
      <c r="A171" s="91" t="s">
        <v>167</v>
      </c>
      <c r="B171" s="92"/>
      <c r="C171" s="93"/>
      <c r="D171" s="93"/>
      <c r="E171" s="93"/>
      <c r="F171" s="94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91"/>
      <c r="R171" s="91"/>
      <c r="S171" s="91"/>
    </row>
    <row r="172" spans="1:19" ht="14.1" customHeight="1" x14ac:dyDescent="0.25">
      <c r="A172" s="91"/>
      <c r="B172" s="96" t="s">
        <v>168</v>
      </c>
      <c r="C172" s="97"/>
      <c r="D172" s="97" t="s">
        <v>169</v>
      </c>
      <c r="E172" s="97"/>
      <c r="F172" s="98" t="s">
        <v>50</v>
      </c>
      <c r="G172" s="91"/>
      <c r="H172" s="91"/>
      <c r="I172" s="91"/>
      <c r="J172" s="91"/>
      <c r="K172" s="91"/>
      <c r="L172" s="91"/>
      <c r="M172" s="91"/>
      <c r="N172" s="91"/>
      <c r="O172" s="91"/>
      <c r="P172" s="91"/>
      <c r="Q172" s="91"/>
      <c r="R172" s="91"/>
      <c r="S172" s="91"/>
    </row>
    <row r="173" spans="1:19" ht="27.6" customHeight="1" x14ac:dyDescent="0.25">
      <c r="A173" s="91"/>
      <c r="B173" s="96" t="s">
        <v>112</v>
      </c>
      <c r="C173" s="96" t="s">
        <v>113</v>
      </c>
      <c r="D173" s="96" t="s">
        <v>112</v>
      </c>
      <c r="E173" s="96" t="s">
        <v>113</v>
      </c>
      <c r="F173" s="100" t="s">
        <v>112</v>
      </c>
      <c r="G173" s="96" t="s">
        <v>113</v>
      </c>
      <c r="H173" s="91"/>
      <c r="I173" s="91"/>
      <c r="J173" s="91"/>
      <c r="K173" s="91"/>
      <c r="L173" s="91"/>
      <c r="M173" s="91"/>
      <c r="N173" s="91"/>
      <c r="O173" s="91"/>
      <c r="P173" s="91"/>
      <c r="Q173" s="91"/>
      <c r="R173" s="91"/>
      <c r="S173" s="91"/>
    </row>
    <row r="174" spans="1:19" ht="14.1" customHeight="1" x14ac:dyDescent="0.25">
      <c r="A174" s="91" t="s">
        <v>29</v>
      </c>
      <c r="B174" s="92">
        <f>COUNTIFS(Tabelle1[Spalte6],"&lt;&gt;",Tabelle1[Spalte16],"&lt;&gt;",Tabelle1[Spalte19],"&lt;&gt;")</f>
        <v>0</v>
      </c>
      <c r="C174" s="93"/>
      <c r="D174" s="93">
        <f>COUNTIFS(Tabelle1[Spalte6],"&lt;&gt;",Tabelle1[Spalte16],"&lt;&gt;",Tabelle1[Spalte20],"&lt;&gt;")</f>
        <v>0</v>
      </c>
      <c r="E174" s="93"/>
      <c r="F174" s="94">
        <f>COUNTIFS(Tabelle1[Spalte6],"&lt;&gt;",Tabelle1[Spalte16],"&lt;&gt;",Tabelle1[Spalte21],"&lt;&gt;")</f>
        <v>0</v>
      </c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91"/>
      <c r="R174" s="91"/>
      <c r="S174" s="91"/>
    </row>
    <row r="175" spans="1:19" ht="14.1" customHeight="1" x14ac:dyDescent="0.25">
      <c r="A175" s="91" t="s">
        <v>30</v>
      </c>
      <c r="B175" s="92">
        <f>COUNTIFS(Tabelle1[Spalte7],"&lt;&gt;",Tabelle1[Spalte16],"&lt;&gt;",Tabelle1[Spalte19],"&lt;&gt;")</f>
        <v>0</v>
      </c>
      <c r="C175" s="93"/>
      <c r="D175" s="93">
        <f>COUNTIFS(Tabelle1[Spalte7],"&lt;&gt;",Tabelle1[Spalte16],"&lt;&gt;",Tabelle1[Spalte20],"&lt;&gt;")</f>
        <v>0</v>
      </c>
      <c r="E175" s="93"/>
      <c r="F175" s="94">
        <f>COUNTIFS(Tabelle1[Spalte7],"&lt;&gt;",Tabelle1[Spalte16],"&lt;&gt;",Tabelle1[Spalte21],"&lt;&gt;")</f>
        <v>0</v>
      </c>
      <c r="G175" s="91"/>
      <c r="H175" s="91"/>
      <c r="I175" s="91"/>
      <c r="J175" s="91"/>
      <c r="K175" s="91"/>
      <c r="L175" s="91"/>
      <c r="M175" s="91"/>
      <c r="N175" s="91"/>
      <c r="O175" s="91"/>
      <c r="P175" s="91"/>
      <c r="Q175" s="91"/>
      <c r="R175" s="91"/>
      <c r="S175" s="91"/>
    </row>
    <row r="176" spans="1:19" ht="14.1" customHeight="1" x14ac:dyDescent="0.25">
      <c r="A176" s="91" t="s">
        <v>31</v>
      </c>
      <c r="B176" s="92">
        <f>COUNTIFS(Tabelle1[Spalte8],"&lt;&gt;",Tabelle1[Spalte16],"&lt;&gt;",Tabelle1[Spalte19],"&lt;&gt;")</f>
        <v>0</v>
      </c>
      <c r="C176" s="93"/>
      <c r="D176" s="93">
        <f>COUNTIFS(Tabelle1[Spalte8],"&lt;&gt;",Tabelle1[Spalte16],"&lt;&gt;",Tabelle1[Spalte20],"&lt;&gt;")</f>
        <v>0</v>
      </c>
      <c r="E176" s="93"/>
      <c r="F176" s="94">
        <f>COUNTIFS(Tabelle1[Spalte8],"&lt;&gt;",Tabelle1[Spalte16],"&lt;&gt;",Tabelle1[Spalte21],"&lt;&gt;")</f>
        <v>0</v>
      </c>
      <c r="G176" s="91"/>
      <c r="H176" s="91"/>
      <c r="I176" s="91"/>
      <c r="J176" s="91"/>
      <c r="K176" s="91"/>
      <c r="L176" s="91"/>
      <c r="M176" s="91"/>
      <c r="N176" s="91"/>
      <c r="O176" s="91"/>
      <c r="P176" s="91"/>
      <c r="Q176" s="91"/>
      <c r="R176" s="91"/>
      <c r="S176" s="91"/>
    </row>
    <row r="177" spans="1:19" ht="14.1" customHeight="1" x14ac:dyDescent="0.25">
      <c r="A177" s="91" t="s">
        <v>161</v>
      </c>
      <c r="B177" s="92">
        <f>SUM(B174:B176)</f>
        <v>0</v>
      </c>
      <c r="C177" s="93"/>
      <c r="D177" s="93">
        <f>SUM(D174:D176)</f>
        <v>0</v>
      </c>
      <c r="E177" s="93"/>
      <c r="F177" s="94">
        <f>SUM(F174:F176)</f>
        <v>0</v>
      </c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91"/>
      <c r="R177" s="91"/>
      <c r="S177" s="91"/>
    </row>
    <row r="178" spans="1:19" ht="14.1" customHeight="1" x14ac:dyDescent="0.25">
      <c r="A178" s="91"/>
      <c r="B178" s="92"/>
      <c r="C178" s="93"/>
      <c r="D178" s="93"/>
      <c r="E178" s="93"/>
      <c r="F178" s="94"/>
      <c r="G178" s="91"/>
      <c r="H178" s="91"/>
      <c r="I178" s="91"/>
      <c r="J178" s="91"/>
      <c r="K178" s="91"/>
      <c r="L178" s="91"/>
      <c r="M178" s="91"/>
      <c r="N178" s="91"/>
      <c r="O178" s="91"/>
      <c r="P178" s="91"/>
      <c r="Q178" s="91"/>
      <c r="R178" s="91"/>
      <c r="S178" s="91"/>
    </row>
    <row r="179" spans="1:19" ht="27" customHeight="1" x14ac:dyDescent="0.25">
      <c r="A179" s="92" t="s">
        <v>166</v>
      </c>
      <c r="B179" s="92">
        <f>COUNTIFS(Tabelle1[Spalte13],"&lt;&gt;",Tabelle1[Spalte16],"&lt;&gt;",Tabelle1[Spalte19],"&lt;&gt;")</f>
        <v>0</v>
      </c>
      <c r="C179" s="93"/>
      <c r="D179" s="93">
        <f>COUNTIFS(Tabelle1[Spalte13],"&lt;&gt;",Tabelle1[Spalte16],"&lt;&gt;",Tabelle1[Spalte20],"&lt;&gt;")</f>
        <v>0</v>
      </c>
      <c r="E179" s="93"/>
      <c r="F179" s="94">
        <f>COUNTIFS(Tabelle1[Spalte13],"&lt;&gt;",Tabelle1[Spalte16],"&lt;&gt;",Tabelle1[Spalte21],"&lt;&gt;")</f>
        <v>0</v>
      </c>
      <c r="G179" s="91"/>
      <c r="H179" s="91"/>
      <c r="I179" s="91"/>
      <c r="J179" s="91"/>
      <c r="K179" s="91"/>
      <c r="L179" s="91"/>
      <c r="M179" s="91"/>
      <c r="N179" s="91"/>
      <c r="O179" s="91"/>
      <c r="P179" s="91"/>
      <c r="Q179" s="91"/>
      <c r="R179" s="91"/>
      <c r="S179" s="91"/>
    </row>
    <row r="180" spans="1:19" ht="27.6" customHeight="1" x14ac:dyDescent="0.25">
      <c r="A180" s="92" t="s">
        <v>170</v>
      </c>
      <c r="B180" s="92">
        <f>COUNTIFS(Tabelle1[Spalte82],"&lt;&gt;",Tabelle1[Spalte16],"&lt;&gt;",Tabelle1[Spalte19],"&lt;&gt;")</f>
        <v>0</v>
      </c>
      <c r="C180" s="93"/>
      <c r="D180" s="93">
        <f>COUNTIFS(Tabelle1[Spalte82],"&lt;&gt;",Tabelle1[Spalte16],"&lt;&gt;",Tabelle1[Spalte20],"&lt;&gt;")</f>
        <v>0</v>
      </c>
      <c r="E180" s="93"/>
      <c r="F180" s="94">
        <f>COUNTIFS(Tabelle1[Spalte82],"&lt;&gt;",Tabelle1[Spalte16],"&lt;&gt;",Tabelle1[Spalte21],"&lt;&gt;")</f>
        <v>0</v>
      </c>
      <c r="G180" s="91"/>
      <c r="H180" s="91"/>
      <c r="I180" s="91"/>
      <c r="J180" s="91"/>
      <c r="K180" s="91"/>
      <c r="L180" s="91"/>
      <c r="M180" s="91"/>
      <c r="N180" s="91"/>
      <c r="O180" s="91"/>
      <c r="P180" s="91"/>
      <c r="Q180" s="91"/>
      <c r="R180" s="91"/>
      <c r="S180" s="91"/>
    </row>
    <row r="181" spans="1:19" ht="40.5" customHeight="1" x14ac:dyDescent="0.25">
      <c r="A181" s="92" t="s">
        <v>116</v>
      </c>
      <c r="B181" s="92">
        <f>COUNTIFS(Tabelle1[Spalte9],"&lt;&gt;",Tabelle1[Spalte16],"&lt;&gt;",Tabelle1[Spalte19],"&lt;&gt;")</f>
        <v>0</v>
      </c>
      <c r="C181" s="93"/>
      <c r="D181" s="93">
        <f>COUNTIFS(Tabelle1[Spalte9],"&lt;&gt;",Tabelle1[Spalte16],"&lt;&gt;",Tabelle1[Spalte20],"&lt;&gt;")</f>
        <v>0</v>
      </c>
      <c r="E181" s="93"/>
      <c r="F181" s="94">
        <f>COUNTIFS(Tabelle1[Spalte9],"&lt;&gt;",Tabelle1[Spalte16],"&lt;&gt;",Tabelle1[Spalte21],"&lt;&gt;")</f>
        <v>0</v>
      </c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91"/>
      <c r="R181" s="91"/>
      <c r="S181" s="91"/>
    </row>
    <row r="182" spans="1:19" ht="40.5" customHeight="1" x14ac:dyDescent="0.25">
      <c r="A182" s="92" t="s">
        <v>117</v>
      </c>
      <c r="B182" s="92">
        <f>COUNTIFS(Tabelle1[Spalte10],"&lt;&gt;",Tabelle1[Spalte16],"&lt;&gt;",Tabelle1[Spalte19],"&lt;&gt;")</f>
        <v>0</v>
      </c>
      <c r="C182" s="93"/>
      <c r="D182" s="93">
        <f>COUNTIFS(Tabelle1[Spalte10],"&lt;&gt;",Tabelle1[Spalte16],"&lt;&gt;",Tabelle1[Spalte20],"&lt;&gt;")</f>
        <v>0</v>
      </c>
      <c r="E182" s="93"/>
      <c r="F182" s="94">
        <f>COUNTIFS(Tabelle1[Spalte10],"&lt;&gt;",Tabelle1[Spalte16],"&lt;&gt;",Tabelle1[Spalte21],"&lt;&gt;")</f>
        <v>0</v>
      </c>
      <c r="G182" s="91"/>
      <c r="H182" s="91"/>
      <c r="I182" s="91"/>
      <c r="J182" s="91"/>
      <c r="K182" s="91"/>
      <c r="L182" s="91"/>
      <c r="M182" s="91"/>
      <c r="N182" s="91"/>
      <c r="O182" s="91"/>
      <c r="P182" s="91"/>
      <c r="Q182" s="91"/>
      <c r="R182" s="91"/>
      <c r="S182" s="91"/>
    </row>
    <row r="183" spans="1:19" ht="14.1" customHeight="1" x14ac:dyDescent="0.25">
      <c r="A183" s="91"/>
      <c r="B183" s="92"/>
      <c r="C183" s="93"/>
      <c r="D183" s="93"/>
      <c r="E183" s="93"/>
      <c r="F183" s="94"/>
      <c r="G183" s="91"/>
      <c r="H183" s="91"/>
      <c r="I183" s="91"/>
      <c r="J183" s="91"/>
      <c r="K183" s="91"/>
      <c r="L183" s="91"/>
      <c r="M183" s="91"/>
      <c r="N183" s="91"/>
      <c r="O183" s="91"/>
      <c r="P183" s="91"/>
      <c r="Q183" s="91"/>
      <c r="R183" s="91"/>
      <c r="S183" s="91"/>
    </row>
    <row r="184" spans="1:19" ht="14.1" customHeight="1" x14ac:dyDescent="0.25">
      <c r="A184" s="91"/>
      <c r="B184" s="92"/>
      <c r="C184" s="93"/>
      <c r="D184" s="93"/>
      <c r="E184" s="93"/>
      <c r="F184" s="94"/>
      <c r="G184" s="91"/>
      <c r="H184" s="91"/>
      <c r="I184" s="91"/>
      <c r="J184" s="91"/>
      <c r="K184" s="91"/>
      <c r="L184" s="91"/>
      <c r="M184" s="91"/>
      <c r="N184" s="91"/>
      <c r="O184" s="91"/>
      <c r="P184" s="91"/>
      <c r="Q184" s="91"/>
      <c r="R184" s="91"/>
      <c r="S184" s="91"/>
    </row>
    <row r="185" spans="1:19" ht="14.1" customHeight="1" x14ac:dyDescent="0.25">
      <c r="A185" s="91"/>
      <c r="B185" s="92"/>
      <c r="C185" s="93"/>
      <c r="D185" s="93"/>
      <c r="E185" s="93"/>
      <c r="F185" s="94"/>
      <c r="G185" s="91"/>
      <c r="H185" s="91"/>
      <c r="I185" s="91"/>
      <c r="J185" s="91"/>
      <c r="K185" s="91"/>
      <c r="L185" s="91"/>
      <c r="M185" s="91"/>
      <c r="N185" s="91"/>
      <c r="O185" s="91"/>
      <c r="P185" s="91"/>
      <c r="Q185" s="91"/>
      <c r="R185" s="91"/>
      <c r="S185" s="91"/>
    </row>
    <row r="186" spans="1:19" ht="14.1" customHeight="1" x14ac:dyDescent="0.25">
      <c r="A186" s="91"/>
      <c r="B186" s="92"/>
      <c r="C186" s="93"/>
      <c r="D186" s="93"/>
      <c r="E186" s="93"/>
      <c r="F186" s="94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91"/>
      <c r="R186" s="91"/>
      <c r="S186" s="91"/>
    </row>
    <row r="187" spans="1:19" ht="14.1" customHeight="1" x14ac:dyDescent="0.25">
      <c r="A187" s="91"/>
      <c r="B187" s="92"/>
      <c r="C187" s="93"/>
      <c r="D187" s="93"/>
      <c r="E187" s="93"/>
      <c r="F187" s="94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91"/>
      <c r="R187" s="91"/>
      <c r="S187" s="91"/>
    </row>
    <row r="188" spans="1:19" ht="14.1" customHeight="1" x14ac:dyDescent="0.25">
      <c r="A188" s="91"/>
      <c r="B188" s="92"/>
      <c r="C188" s="93"/>
      <c r="D188" s="93"/>
      <c r="E188" s="93"/>
      <c r="F188" s="94"/>
      <c r="G188" s="91"/>
      <c r="H188" s="91"/>
      <c r="I188" s="91"/>
      <c r="J188" s="91"/>
      <c r="K188" s="91"/>
      <c r="L188" s="91"/>
      <c r="M188" s="91"/>
      <c r="N188" s="91"/>
      <c r="O188" s="91"/>
      <c r="P188" s="91"/>
      <c r="Q188" s="91"/>
      <c r="R188" s="91"/>
      <c r="S188" s="91"/>
    </row>
    <row r="189" spans="1:19" ht="14.1" customHeight="1" x14ac:dyDescent="0.25">
      <c r="A189" s="91"/>
      <c r="B189" s="92"/>
      <c r="C189" s="93"/>
      <c r="D189" s="93"/>
      <c r="E189" s="93"/>
      <c r="F189" s="94"/>
      <c r="G189" s="91"/>
      <c r="H189" s="91"/>
      <c r="I189" s="91"/>
      <c r="J189" s="91"/>
      <c r="K189" s="91"/>
      <c r="L189" s="91"/>
      <c r="M189" s="91"/>
      <c r="N189" s="91"/>
      <c r="O189" s="91"/>
      <c r="P189" s="91"/>
      <c r="Q189" s="91"/>
      <c r="R189" s="91"/>
      <c r="S189" s="91"/>
    </row>
    <row r="190" spans="1:19" ht="14.1" customHeight="1" x14ac:dyDescent="0.25">
      <c r="A190" s="91"/>
      <c r="B190" s="92"/>
      <c r="C190" s="93"/>
      <c r="D190" s="93"/>
      <c r="E190" s="93"/>
      <c r="F190" s="94"/>
      <c r="G190" s="91"/>
      <c r="H190" s="91"/>
      <c r="I190" s="91"/>
      <c r="J190" s="91"/>
      <c r="K190" s="91"/>
      <c r="L190" s="91"/>
      <c r="M190" s="91"/>
      <c r="N190" s="91"/>
      <c r="O190" s="91"/>
      <c r="P190" s="91"/>
      <c r="Q190" s="91"/>
      <c r="R190" s="91"/>
      <c r="S190" s="91"/>
    </row>
    <row r="191" spans="1:19" ht="14.1" customHeight="1" x14ac:dyDescent="0.25">
      <c r="A191" s="91"/>
      <c r="B191" s="92"/>
      <c r="C191" s="93"/>
      <c r="D191" s="93"/>
      <c r="E191" s="93"/>
      <c r="F191" s="94"/>
      <c r="G191" s="91"/>
      <c r="H191" s="91"/>
      <c r="I191" s="91"/>
      <c r="J191" s="91"/>
      <c r="K191" s="91"/>
      <c r="L191" s="91"/>
      <c r="M191" s="91"/>
      <c r="N191" s="91"/>
      <c r="O191" s="91"/>
      <c r="P191" s="91"/>
      <c r="Q191" s="91"/>
      <c r="R191" s="91"/>
      <c r="S191" s="91"/>
    </row>
    <row r="192" spans="1:19" ht="14.1" customHeight="1" x14ac:dyDescent="0.25">
      <c r="A192" s="91"/>
      <c r="B192" s="92"/>
      <c r="C192" s="93"/>
      <c r="D192" s="93"/>
      <c r="E192" s="93"/>
      <c r="F192" s="94"/>
      <c r="G192" s="91"/>
      <c r="H192" s="91"/>
      <c r="I192" s="91"/>
      <c r="J192" s="91"/>
      <c r="K192" s="91"/>
      <c r="L192" s="91"/>
      <c r="M192" s="91"/>
      <c r="N192" s="91"/>
      <c r="O192" s="91"/>
      <c r="P192" s="91"/>
      <c r="Q192" s="91"/>
      <c r="R192" s="91"/>
      <c r="S192" s="91"/>
    </row>
  </sheetData>
  <sheetProtection algorithmName="SHA-512" hashValue="V3XN8pkjbDO/qhShVFC6cFIm8ae0lmh7sRL5dEqKpd0KZVcBCKY6ZJVvtEZqGznebMFclmegEJ5QXQwPQUSbBw==" saltValue="7x/qPtkX3Y3HftiodiN8Lg==" spinCount="100000" sheet="1" objects="1" scenarios="1" selectLockedCells="1"/>
  <mergeCells count="40">
    <mergeCell ref="I143:Q144"/>
    <mergeCell ref="I159:Q159"/>
    <mergeCell ref="A72:B72"/>
    <mergeCell ref="A73:B73"/>
    <mergeCell ref="A143:F143"/>
    <mergeCell ref="I94:Q94"/>
    <mergeCell ref="I120:Q121"/>
    <mergeCell ref="I69:Q70"/>
    <mergeCell ref="A60:B60"/>
    <mergeCell ref="A66:B66"/>
    <mergeCell ref="A67:B67"/>
    <mergeCell ref="A68:B68"/>
    <mergeCell ref="A69:B69"/>
    <mergeCell ref="A70:B70"/>
    <mergeCell ref="A61:B61"/>
    <mergeCell ref="A62:B62"/>
    <mergeCell ref="A63:B63"/>
    <mergeCell ref="A64:B64"/>
    <mergeCell ref="A65:B65"/>
    <mergeCell ref="A50:B50"/>
    <mergeCell ref="A51:B51"/>
    <mergeCell ref="A52:B52"/>
    <mergeCell ref="A53:B53"/>
    <mergeCell ref="A71:B71"/>
    <mergeCell ref="A59:B59"/>
    <mergeCell ref="A54:B54"/>
    <mergeCell ref="A55:B55"/>
    <mergeCell ref="A56:B56"/>
    <mergeCell ref="A57:B57"/>
    <mergeCell ref="A58:B58"/>
    <mergeCell ref="A49:B49"/>
    <mergeCell ref="A48:B48"/>
    <mergeCell ref="A1:U2"/>
    <mergeCell ref="A3:F3"/>
    <mergeCell ref="A12:B12"/>
    <mergeCell ref="A13:B13"/>
    <mergeCell ref="A14:B14"/>
    <mergeCell ref="I3:O3"/>
    <mergeCell ref="I17:O17"/>
    <mergeCell ref="I45:Q46"/>
  </mergeCells>
  <pageMargins left="0.78740157480314965" right="0.78740157480314965" top="0.78740157480314965" bottom="0.78740157480314965" header="0.39370078740157483" footer="0.35433070866141736"/>
  <pageSetup paperSize="9" orientation="portrait" r:id="rId1"/>
  <headerFooter scaleWithDoc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339A668CB50C74596D3C8812CC3E6A8" ma:contentTypeVersion="7" ma:contentTypeDescription="Ein neues Dokument erstellen." ma:contentTypeScope="" ma:versionID="016043615ac7d0d175269515003e5414">
  <xsd:schema xmlns:xsd="http://www.w3.org/2001/XMLSchema" xmlns:xs="http://www.w3.org/2001/XMLSchema" xmlns:p="http://schemas.microsoft.com/office/2006/metadata/properties" xmlns:ns2="a8ea47a5-b22e-428f-a973-ae8635e5ad39" targetNamespace="http://schemas.microsoft.com/office/2006/metadata/properties" ma:root="true" ma:fieldsID="a6b4ba78c65b710029bb49ff18d11433" ns2:_="">
    <xsd:import namespace="a8ea47a5-b22e-428f-a973-ae8635e5ad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ea47a5-b22e-428f-a973-ae8635e5ad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9A37C5-3D7A-4DD3-B23A-F45CB37B838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ED21654-8749-4BDD-B9EA-E0D53BBAF9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D4A34B-6344-4258-82CC-CE97F9F72A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ea47a5-b22e-428f-a973-ae8635e5ad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Ausbildung Umschulung</vt:lpstr>
      <vt:lpstr>Auswertungen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Stankiewicz, Maja</dc:creator>
  <cp:keywords/>
  <dc:description>erstellt durch Vorlagenbauer.ch</dc:description>
  <cp:lastModifiedBy>Stankiewicz, Maja</cp:lastModifiedBy>
  <cp:revision/>
  <dcterms:created xsi:type="dcterms:W3CDTF">2020-11-02T11:42:52Z</dcterms:created>
  <dcterms:modified xsi:type="dcterms:W3CDTF">2025-10-22T11:36:05Z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0x0101007339A668CB50C74596D3C8812CC3E6A8</vt:lpwstr>
  </property>
  <property fmtid="{D5CDD505-2E9C-101B-9397-08002B2CF9AE}" pid="3" name="MediaServiceImageTags">
    <vt:lpwstr/>
  </property>
  <property fmtid="{D5CDD505-2E9C-101B-9397-08002B2CF9AE}" pid="4" name="MSIP_Label_80a343f6-4f14-4eaa-98fe-19f01686b4a5_Enabled">
    <vt:lpwstr>true</vt:lpwstr>
  </property>
  <property fmtid="{D5CDD505-2E9C-101B-9397-08002B2CF9AE}" pid="5" name="MSIP_Label_80a343f6-4f14-4eaa-98fe-19f01686b4a5_SetDate">
    <vt:lpwstr>2025-05-27T13:46:34Z</vt:lpwstr>
  </property>
  <property fmtid="{D5CDD505-2E9C-101B-9397-08002B2CF9AE}" pid="6" name="MSIP_Label_80a343f6-4f14-4eaa-98fe-19f01686b4a5_Method">
    <vt:lpwstr>Standard</vt:lpwstr>
  </property>
  <property fmtid="{D5CDD505-2E9C-101B-9397-08002B2CF9AE}" pid="7" name="MSIP_Label_80a343f6-4f14-4eaa-98fe-19f01686b4a5_Name">
    <vt:lpwstr>Intern (K2)</vt:lpwstr>
  </property>
  <property fmtid="{D5CDD505-2E9C-101B-9397-08002B2CF9AE}" pid="8" name="MSIP_Label_80a343f6-4f14-4eaa-98fe-19f01686b4a5_SiteId">
    <vt:lpwstr>24487713-7c8a-41ed-afc3-0879fe47ccc7</vt:lpwstr>
  </property>
  <property fmtid="{D5CDD505-2E9C-101B-9397-08002B2CF9AE}" pid="9" name="MSIP_Label_80a343f6-4f14-4eaa-98fe-19f01686b4a5_ActionId">
    <vt:lpwstr>056aaa3c-eb7f-4410-a6a5-46fe708b1932</vt:lpwstr>
  </property>
  <property fmtid="{D5CDD505-2E9C-101B-9397-08002B2CF9AE}" pid="10" name="MSIP_Label_80a343f6-4f14-4eaa-98fe-19f01686b4a5_ContentBits">
    <vt:lpwstr>0</vt:lpwstr>
  </property>
</Properties>
</file>